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workbookProtection workbookPassword="DF53" lockStructure="1"/>
  <bookViews>
    <workbookView xWindow="14280" yWindow="0" windowWidth="14520" windowHeight="13410" tabRatio="500"/>
  </bookViews>
  <sheets>
    <sheet name="Allegato A " sheetId="3" r:id="rId1"/>
    <sheet name="Allegato A (si-no-forse)" sheetId="4" r:id="rId2"/>
  </sheets>
  <definedNames>
    <definedName name="_ftn1" localSheetId="0">'Allegato A '!$F$208</definedName>
    <definedName name="_ftn1" localSheetId="1">'Allegato A (si-no-forse)'!$L$202</definedName>
    <definedName name="_ftn2" localSheetId="0">'Allegato A '!$F$209</definedName>
    <definedName name="_ftn2" localSheetId="1">'Allegato A (si-no-forse)'!$L$203</definedName>
    <definedName name="_ftn3" localSheetId="0">'Allegato A '!$F$210</definedName>
    <definedName name="_ftn3" localSheetId="1">'Allegato A (si-no-forse)'!$L$204</definedName>
    <definedName name="_ftn4" localSheetId="0">'Allegato A '!$F$211</definedName>
    <definedName name="_ftn4" localSheetId="1">'Allegato A (si-no-forse)'!$L$205</definedName>
    <definedName name="_ftn5" localSheetId="0">'Allegato A '!$F$213</definedName>
    <definedName name="_ftn5" localSheetId="1">'Allegato A (si-no-forse)'!$L$207</definedName>
    <definedName name="_ftnref1" localSheetId="0">'Allegato A '!$M$25</definedName>
    <definedName name="_ftnref1" localSheetId="1">'Allegato A (si-no-forse)'!$M$25</definedName>
    <definedName name="_ftnref2" localSheetId="0">'Allegato A '!$M$65</definedName>
    <definedName name="_ftnref2" localSheetId="1">'Allegato A (si-no-forse)'!$M$65</definedName>
    <definedName name="_ftnref3" localSheetId="0">'Allegato A '!$M$69</definedName>
    <definedName name="_ftnref3" localSheetId="1">'Allegato A (si-no-forse)'!$M$69</definedName>
    <definedName name="_ftnref4" localSheetId="0">'Allegato A '!$M$88</definedName>
    <definedName name="_ftnref4" localSheetId="1">'Allegato A (si-no-forse)'!$M$88</definedName>
    <definedName name="_ftnref5" localSheetId="0">'Allegato A '!$N$147</definedName>
    <definedName name="_ftnref5" localSheetId="1">'Allegato A (si-no-forse)'!$N$147</definedName>
    <definedName name="_Ref254961061" localSheetId="0">'Allegato A '!$M$88</definedName>
    <definedName name="_Ref254961061" localSheetId="1">'Allegato A (si-no-forse)'!$M$88</definedName>
    <definedName name="_xlnm.Print_Area" localSheetId="0">'Allegato A '!$E$1:$Q$213</definedName>
    <definedName name="_xlnm.Print_Area" localSheetId="1">'Allegato A (si-no-forse)'!$A$1:$Q$207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93" i="4" l="1"/>
  <c r="R190" i="4"/>
  <c r="R185" i="4"/>
  <c r="R180" i="4"/>
  <c r="R176" i="4"/>
  <c r="N193" i="4"/>
  <c r="C171" i="4"/>
  <c r="B171" i="4"/>
  <c r="A171" i="4"/>
  <c r="R169" i="4"/>
  <c r="N169" i="4"/>
  <c r="C167" i="4"/>
  <c r="B167" i="4"/>
  <c r="A167" i="4"/>
  <c r="R165" i="4"/>
  <c r="N165" i="4"/>
  <c r="C163" i="4"/>
  <c r="B163" i="4"/>
  <c r="A163" i="4"/>
  <c r="R161" i="4"/>
  <c r="N161" i="4"/>
  <c r="R156" i="4"/>
  <c r="C153" i="4"/>
  <c r="B153" i="4"/>
  <c r="A153" i="4"/>
  <c r="R151" i="4"/>
  <c r="N151" i="4"/>
  <c r="C149" i="4"/>
  <c r="C147" i="4"/>
  <c r="C23" i="4"/>
  <c r="C15" i="4"/>
  <c r="C198" i="4"/>
  <c r="B149" i="4"/>
  <c r="A149" i="4"/>
  <c r="A147" i="4"/>
  <c r="B147" i="4"/>
  <c r="R142" i="4"/>
  <c r="N142" i="4"/>
  <c r="R140" i="4"/>
  <c r="C138" i="4"/>
  <c r="B138" i="4"/>
  <c r="A138" i="4"/>
  <c r="A122" i="4"/>
  <c r="R136" i="4"/>
  <c r="N136" i="4"/>
  <c r="R134" i="4"/>
  <c r="C132" i="4"/>
  <c r="B132" i="4"/>
  <c r="A132" i="4"/>
  <c r="R126" i="4"/>
  <c r="N130" i="4"/>
  <c r="N144" i="4"/>
  <c r="C124" i="4"/>
  <c r="B124" i="4"/>
  <c r="B122" i="4"/>
  <c r="A124" i="4"/>
  <c r="C122" i="4"/>
  <c r="R117" i="4"/>
  <c r="N117" i="4"/>
  <c r="C115" i="4"/>
  <c r="B115" i="4"/>
  <c r="A115" i="4"/>
  <c r="R113" i="4"/>
  <c r="N113" i="4"/>
  <c r="C111" i="4"/>
  <c r="B111" i="4"/>
  <c r="A111" i="4"/>
  <c r="R109" i="4"/>
  <c r="R107" i="4"/>
  <c r="R105" i="4"/>
  <c r="R103" i="4"/>
  <c r="N109" i="4"/>
  <c r="C101" i="4"/>
  <c r="B101" i="4"/>
  <c r="A101" i="4"/>
  <c r="R99" i="4"/>
  <c r="R97" i="4"/>
  <c r="N99" i="4"/>
  <c r="R95" i="4"/>
  <c r="C93" i="4"/>
  <c r="B93" i="4"/>
  <c r="A93" i="4"/>
  <c r="R91" i="4"/>
  <c r="R89" i="4"/>
  <c r="R87" i="4"/>
  <c r="N91" i="4"/>
  <c r="C85" i="4"/>
  <c r="B85" i="4"/>
  <c r="A85" i="4"/>
  <c r="R83" i="4"/>
  <c r="R81" i="4"/>
  <c r="N83" i="4"/>
  <c r="C79" i="4"/>
  <c r="B79" i="4"/>
  <c r="B77" i="4"/>
  <c r="A79" i="4"/>
  <c r="C77" i="4"/>
  <c r="A77" i="4"/>
  <c r="R73" i="4"/>
  <c r="R71" i="4"/>
  <c r="N73" i="4"/>
  <c r="C68" i="4"/>
  <c r="B68" i="4"/>
  <c r="A68" i="4"/>
  <c r="R66" i="4"/>
  <c r="N66" i="4"/>
  <c r="C62" i="4"/>
  <c r="B62" i="4"/>
  <c r="A62" i="4"/>
  <c r="A15" i="4"/>
  <c r="R59" i="4"/>
  <c r="N59" i="4"/>
  <c r="R56" i="4"/>
  <c r="C52" i="4"/>
  <c r="B52" i="4"/>
  <c r="A52" i="4"/>
  <c r="R49" i="4"/>
  <c r="R47" i="4"/>
  <c r="R46" i="4"/>
  <c r="N50" i="4"/>
  <c r="C40" i="4"/>
  <c r="B40" i="4"/>
  <c r="A40" i="4"/>
  <c r="R37" i="4"/>
  <c r="R36" i="4"/>
  <c r="R33" i="4"/>
  <c r="R30" i="4"/>
  <c r="N38" i="4"/>
  <c r="R27" i="4"/>
  <c r="B23" i="4"/>
  <c r="A23" i="4"/>
  <c r="R21" i="4"/>
  <c r="N21" i="4"/>
  <c r="C17" i="4"/>
  <c r="B17" i="4"/>
  <c r="B15" i="4"/>
  <c r="A17" i="4"/>
  <c r="B198" i="4"/>
  <c r="N195" i="4"/>
  <c r="N75" i="4"/>
  <c r="N119" i="4"/>
  <c r="A198" i="4"/>
  <c r="R49" i="3"/>
  <c r="N198" i="4"/>
  <c r="N200" i="4"/>
  <c r="R21" i="3"/>
  <c r="N21" i="3"/>
  <c r="R27" i="3"/>
  <c r="R30" i="3"/>
  <c r="R33" i="3"/>
  <c r="R36" i="3"/>
  <c r="R37" i="3"/>
  <c r="R46" i="3"/>
  <c r="R47" i="3"/>
  <c r="R56" i="3"/>
  <c r="R59" i="3"/>
  <c r="R66" i="3"/>
  <c r="N66" i="3"/>
  <c r="R71" i="3"/>
  <c r="N73" i="3"/>
  <c r="R73" i="3"/>
  <c r="R81" i="3"/>
  <c r="R83" i="3"/>
  <c r="R87" i="3"/>
  <c r="R89" i="3"/>
  <c r="R91" i="3"/>
  <c r="R95" i="3"/>
  <c r="R97" i="3"/>
  <c r="R99" i="3"/>
  <c r="R103" i="3"/>
  <c r="R105" i="3"/>
  <c r="R107" i="3"/>
  <c r="R109" i="3"/>
  <c r="R113" i="3"/>
  <c r="N113" i="3"/>
  <c r="R117" i="3"/>
  <c r="N117" i="3"/>
  <c r="R126" i="3"/>
  <c r="N130" i="3"/>
  <c r="R134" i="3"/>
  <c r="N136" i="3"/>
  <c r="R136" i="3"/>
  <c r="R140" i="3"/>
  <c r="R142" i="3"/>
  <c r="R151" i="3"/>
  <c r="N151" i="3"/>
  <c r="R161" i="3"/>
  <c r="R156" i="3"/>
  <c r="R165" i="3"/>
  <c r="N165" i="3"/>
  <c r="R169" i="3"/>
  <c r="N169" i="3"/>
  <c r="R176" i="3"/>
  <c r="R180" i="3"/>
  <c r="R185" i="3"/>
  <c r="R190" i="3"/>
  <c r="R193" i="3"/>
  <c r="A124" i="3"/>
  <c r="A132" i="3"/>
  <c r="A138" i="3"/>
  <c r="A79" i="3"/>
  <c r="A85" i="3"/>
  <c r="A93" i="3"/>
  <c r="A101" i="3"/>
  <c r="A111" i="3"/>
  <c r="A115" i="3"/>
  <c r="A17" i="3"/>
  <c r="A23" i="3"/>
  <c r="A40" i="3"/>
  <c r="A52" i="3"/>
  <c r="A62" i="3"/>
  <c r="A68" i="3"/>
  <c r="B79" i="3"/>
  <c r="B85" i="3"/>
  <c r="B93" i="3"/>
  <c r="B101" i="3"/>
  <c r="B111" i="3"/>
  <c r="B115" i="3"/>
  <c r="B77" i="3"/>
  <c r="B17" i="3"/>
  <c r="B23" i="3"/>
  <c r="B40" i="3"/>
  <c r="B52" i="3"/>
  <c r="B62" i="3"/>
  <c r="B68" i="3"/>
  <c r="C79" i="3"/>
  <c r="C85" i="3"/>
  <c r="C93" i="3"/>
  <c r="C101" i="3"/>
  <c r="C111" i="3"/>
  <c r="C115" i="3"/>
  <c r="C17" i="3"/>
  <c r="C23" i="3"/>
  <c r="C40" i="3"/>
  <c r="C52" i="3"/>
  <c r="C62" i="3"/>
  <c r="C68" i="3"/>
  <c r="C149" i="3"/>
  <c r="C153" i="3"/>
  <c r="C163" i="3"/>
  <c r="C167" i="3"/>
  <c r="C171" i="3"/>
  <c r="B149" i="3"/>
  <c r="B153" i="3"/>
  <c r="B163" i="3"/>
  <c r="B167" i="3"/>
  <c r="B171" i="3"/>
  <c r="A149" i="3"/>
  <c r="A153" i="3"/>
  <c r="A163" i="3"/>
  <c r="A167" i="3"/>
  <c r="A171" i="3"/>
  <c r="C138" i="3"/>
  <c r="B138" i="3"/>
  <c r="C132" i="3"/>
  <c r="B132" i="3"/>
  <c r="C124" i="3"/>
  <c r="B124" i="3"/>
  <c r="A122" i="3"/>
  <c r="N142" i="3"/>
  <c r="B147" i="3"/>
  <c r="B198" i="3"/>
  <c r="C77" i="3"/>
  <c r="B15" i="3"/>
  <c r="A77" i="3"/>
  <c r="N161" i="3"/>
  <c r="C147" i="3"/>
  <c r="C198" i="3"/>
  <c r="C15" i="3"/>
  <c r="A147" i="3"/>
  <c r="A198" i="3"/>
  <c r="A15" i="3"/>
  <c r="N99" i="3"/>
  <c r="N83" i="3"/>
  <c r="N193" i="3"/>
  <c r="N195" i="3"/>
  <c r="N109" i="3"/>
  <c r="N91" i="3"/>
  <c r="N59" i="3"/>
  <c r="N38" i="3"/>
  <c r="N50" i="3"/>
  <c r="N144" i="3"/>
  <c r="N119" i="3"/>
  <c r="N75" i="3"/>
  <c r="N198" i="3"/>
  <c r="N200" i="3"/>
</calcChain>
</file>

<file path=xl/sharedStrings.xml><?xml version="1.0" encoding="utf-8"?>
<sst xmlns="http://schemas.openxmlformats.org/spreadsheetml/2006/main" count="760" uniqueCount="187">
  <si>
    <t>Credito</t>
  </si>
  <si>
    <t>Sicurezza e coibentazione degli impianti</t>
  </si>
  <si>
    <t>Punti di ancoraggio</t>
  </si>
  <si>
    <t>Sistemi di fissaggio durevoli</t>
  </si>
  <si>
    <t>Protezione delle strutture</t>
  </si>
  <si>
    <t>Sostituibilità elementi di minore durabilità</t>
  </si>
  <si>
    <t>Progettazione delle componenti trasparenti e degli ombreggiamenti</t>
  </si>
  <si>
    <t>Prodotti a base di legno certificato con Catena di Custodia FSC o PEFC</t>
  </si>
  <si>
    <t>Soluzioni innovative che portino benefici ambientali e di sicurezza significative e misurabili</t>
  </si>
  <si>
    <t>Ottenere altra certificazione di sostenibilità e/o qualità da parte di ente terzo</t>
  </si>
  <si>
    <t>Presenza di almeno un Progettista ARCA in fase di progettazione e di almeno un Progettista o Carpentiere ARCA in fase di realizzazione</t>
  </si>
  <si>
    <t>No</t>
  </si>
  <si>
    <t>?</t>
  </si>
  <si>
    <t xml:space="preserve">EImin pari a 30 minuti per gli elementi lignei orizzontali </t>
  </si>
  <si>
    <t xml:space="preserve">EImin pari a 60 minuti o superiori per gli elementi lignei orizzontali </t>
  </si>
  <si>
    <t>EImin pari a 30 minuti per gli elementi verticali</t>
  </si>
  <si>
    <t>EImin pari a 60 minuti o superiori per gli elementi verticali</t>
  </si>
  <si>
    <t>EImin pari a 30 minuti per la copertura</t>
  </si>
  <si>
    <t>EImin pari a 60 minuti o superiori per la copertura</t>
  </si>
  <si>
    <t>Idonei sistemi per la sicurezza e/o protezione dal fuoco</t>
  </si>
  <si>
    <t>Superamento test secondo i valori della tabella B DPCM 05.12.1997</t>
  </si>
  <si>
    <t>Superamento test secondo i valori della tabella B DPCM 05.12.1997
Superamento test secondo i valori della tabella B DPCM 05.12.1997 per pareti e/o solai tra ambienti sovrapposti e/o adiacenti interni alla stessa unità immobiliare</t>
  </si>
  <si>
    <t xml:space="preserve">Certificazione acustica di 1 delle 4 componenti della tabella PT.4.1 </t>
  </si>
  <si>
    <t xml:space="preserve">Certificazione acustica di almeno 2 delle 4 componenti della tabella PT.4.1 </t>
  </si>
  <si>
    <t>Progettazione e realizzazione di VMC a doppio flusso con recuperatore di calore</t>
  </si>
  <si>
    <t>Utilizzo di cavi a bassa emissione di fumi, gas tossici e corrosivi</t>
  </si>
  <si>
    <t>Impianti elettrici secondo la variante V3 della norma CEI 64-8, livello 2</t>
  </si>
  <si>
    <t>Assicurazione</t>
  </si>
  <si>
    <t>Misurazione qualità aria indoor con livello B</t>
  </si>
  <si>
    <t>Misurazione qualità aria indoor con livello A</t>
  </si>
  <si>
    <t xml:space="preserve">Rmin pari a 60 minuti + almeno REI 60 per gli elementi di separazione dell’edificio in legno + Gestione elemento camino </t>
  </si>
  <si>
    <t xml:space="preserve">Rmin pari a 90 minuti + almeno REI 60 per gli elementi di separazione dell’edificio in legno + Gestione elemento camino </t>
  </si>
  <si>
    <t>A3</t>
  </si>
  <si>
    <t>A2</t>
  </si>
  <si>
    <t>B2</t>
  </si>
  <si>
    <t>Prerequisito</t>
  </si>
  <si>
    <t xml:space="preserve">Credito </t>
  </si>
  <si>
    <t>B1</t>
  </si>
  <si>
    <t>C2</t>
  </si>
  <si>
    <t>D1</t>
  </si>
  <si>
    <t>E1</t>
  </si>
  <si>
    <t>D2</t>
  </si>
  <si>
    <t>C1</t>
  </si>
  <si>
    <t>A1</t>
  </si>
  <si>
    <t xml:space="preserve">Prerequisito </t>
  </si>
  <si>
    <t>A4</t>
  </si>
  <si>
    <t>Recuperatore di calore con rendimento certificato da ente di certificazione ≥ 87% + Presenza di bypass per free cooling, attraverso scheda tecnica</t>
  </si>
  <si>
    <t>Mitigazione del rischio di umidità di risalita + Mitigazione del rischio di umidità di condensazione superficiale e interstiziale</t>
  </si>
  <si>
    <t>Si</t>
  </si>
  <si>
    <t>Riferimento Richiedente:</t>
  </si>
  <si>
    <t>Destinazione d'uso:</t>
  </si>
  <si>
    <t>Note:</t>
  </si>
  <si>
    <t xml:space="preserve">Riferimento Cantiere: </t>
  </si>
  <si>
    <t>Istruzioni:</t>
  </si>
  <si>
    <t>Data compilazione:</t>
  </si>
  <si>
    <t>B3</t>
  </si>
  <si>
    <t>C3</t>
  </si>
  <si>
    <t>D3</t>
  </si>
  <si>
    <t>D4</t>
  </si>
  <si>
    <t>E2</t>
  </si>
  <si>
    <t>[1]</t>
  </si>
  <si>
    <t>[2]</t>
  </si>
  <si>
    <t>[3]</t>
  </si>
  <si>
    <t>[4]</t>
  </si>
  <si>
    <t>SILVER</t>
  </si>
  <si>
    <t>GREEN</t>
  </si>
  <si>
    <t>GOLD</t>
  </si>
  <si>
    <t>PLATINUM</t>
  </si>
  <si>
    <t>45 - 64</t>
  </si>
  <si>
    <t>65 - 79</t>
  </si>
  <si>
    <t>Allegato A - Prospetto riassuntivo requisiti ARCA</t>
  </si>
  <si>
    <t>C4</t>
  </si>
  <si>
    <t>B4</t>
  </si>
  <si>
    <t>Totale specifica PT1:</t>
  </si>
  <si>
    <t>Totale specifica PT2:</t>
  </si>
  <si>
    <t>Totale specifica PT3:</t>
  </si>
  <si>
    <t>Totale specifica PT4:</t>
  </si>
  <si>
    <t>Totale specifica PT5:</t>
  </si>
  <si>
    <t>Totale specifica PT6:</t>
  </si>
  <si>
    <t>Totale specifica GE1:</t>
  </si>
  <si>
    <t>Totale specifica GE2:</t>
  </si>
  <si>
    <t>Totale specifica GE3:</t>
  </si>
  <si>
    <t>Totale specifica GE4:</t>
  </si>
  <si>
    <t>Totale specifica GE5:</t>
  </si>
  <si>
    <t>Totale specifica GE6:</t>
  </si>
  <si>
    <t>Assenza di legno tropicale nell’opera oppure se presente legno tropicale, 100% certificato con catena di custodia FSC o PEFC</t>
  </si>
  <si>
    <t>Prodotti a base di legno fabbricati utilizzando legname proveniente da boschi entro una limitata distanza dallo stabilimento (ultimo produttivo)</t>
  </si>
  <si>
    <t>Prodotti a base di legno fabbricati presso uno stabilimento (ultimo produttivo) entro una limitata distanza dal cantiere</t>
  </si>
  <si>
    <t>Totale specifica ES1:</t>
  </si>
  <si>
    <t>Totale specifica ES2:</t>
  </si>
  <si>
    <t>Totale specifica ES3:</t>
  </si>
  <si>
    <t>Totale specifica IF1:</t>
  </si>
  <si>
    <t>Totale specifica IF2:</t>
  </si>
  <si>
    <t>Totale specifica IF3:</t>
  </si>
  <si>
    <t>Totale specifica IF4:</t>
  </si>
  <si>
    <t>Totale specifica IF5:</t>
  </si>
  <si>
    <t>I prodotti quali adesivi, primer, sigillanti, prodotti cementizi e vernici per legno devono rispettare le classi indicate nella Tabella ES.3.1</t>
  </si>
  <si>
    <t>I prodotti vernicianti per interni devono rispettare i valori indicati nella Tabella ES.3.2</t>
  </si>
  <si>
    <t>Finestre in legno ARCA certificate Green</t>
  </si>
  <si>
    <t>Finestre in legno ARCA certificate Silver</t>
  </si>
  <si>
    <t>Finestre in legno ARCA certificate Gold</t>
  </si>
  <si>
    <t>Finestre in legno ARCA certificate Platinum</t>
  </si>
  <si>
    <t>Pannelli XLAM ARCA certificati Silver (verticali e/o orizzontali)</t>
  </si>
  <si>
    <t>Pannelli XLAM ARCA certificati Gold (verticali e/o orizzontali)</t>
  </si>
  <si>
    <t>Pannelli XLAM ARCA certificati Platinum (verticali e/o orizzontali)</t>
  </si>
  <si>
    <t>Portoncini interni in legno ARCA certificati Green</t>
  </si>
  <si>
    <t>Portoncini interni in legno ARCA certificati Silver</t>
  </si>
  <si>
    <t>Portoncini interni in legno ARCA certificati Gold</t>
  </si>
  <si>
    <t>Portoncini interni in legno ARCA certificati Platinum</t>
  </si>
  <si>
    <t>Portoncini esterni in legno ARCA certificati Green</t>
  </si>
  <si>
    <t>Portoncini esterni in legno ARCA certificati Silver</t>
  </si>
  <si>
    <t>Portoncini esterni in legno ARCA certificati Gold</t>
  </si>
  <si>
    <t>Portoncini esterni in legno ARCA certificati Platinum</t>
  </si>
  <si>
    <t>Altri prodotti in legno certificati ARCA che soddisfino i prerequisiti stabiliti nelle LG Prodotti ARCA</t>
  </si>
  <si>
    <t>Altri prodotti in legno certificati ARCA che soddisfino i prerequisiti e i crediti stabiliti nelle LG Prodotti ARCA</t>
  </si>
  <si>
    <t>32 - 44</t>
  </si>
  <si>
    <t>Il presente allegato può essere utilizzato quale check-list obiettivo per la Certificazione ARCA e/o per valutare la possibilità di certificare ARCA, con il relativo livello, progetti di costruzioni in legno</t>
  </si>
  <si>
    <t>Punteggio</t>
  </si>
  <si>
    <t>Note</t>
  </si>
  <si>
    <t>Credito [1]</t>
  </si>
  <si>
    <t>Credito [2]</t>
  </si>
  <si>
    <t>Credito [3]</t>
  </si>
  <si>
    <t>Credito [4]</t>
  </si>
  <si>
    <t>Mitigazione del rischio di umidità di condensazione interstiziale - gestione della permeabilità al vapore (Sd)</t>
  </si>
  <si>
    <t xml:space="preserve">Presenza della polizza assicurativa postuma decennale </t>
  </si>
  <si>
    <t>Identificazione obiettivi + identifazione responsabili + verbali riunioni cantiere + cronoprogramma cantiere</t>
  </si>
  <si>
    <t>Identificazione team di progettazione + verbali riunioni progettazione + cronoprogramma progettazione</t>
  </si>
  <si>
    <t>Gestione dei sistemi di fissaggio che attraversano il cappotto e cambio del materiale alla base</t>
  </si>
  <si>
    <t xml:space="preserve">Totale CATEGORIA PRESTAZIONI TECNICHE (PT): </t>
  </si>
  <si>
    <t>Totale CATEGORIA EDILIZIA SOSTENIBILE (ES):</t>
  </si>
  <si>
    <t xml:space="preserve">Totale CATEGORIA GESTIONE EDIFICIO (GE): </t>
  </si>
  <si>
    <t>Totale CATEGORIA INNOVAZIONE E FILIERA (IF):</t>
  </si>
  <si>
    <t>TOTALE PUNTEGGIO:</t>
  </si>
  <si>
    <t>LIVELLO:</t>
  </si>
  <si>
    <t>Credito [5]</t>
  </si>
  <si>
    <t>≥ 80</t>
  </si>
  <si>
    <t>Si riportano di seguito i livelli di certificazione ARCA ed i punteggi associati:</t>
  </si>
  <si>
    <t xml:space="preserve">Rmin pari a 30 minuti + almeno REI 60 per gli elementi di separazione dell’edificio in legno + Gestione elemento camino </t>
  </si>
  <si>
    <t>[1]      Tale credito diventa obbligatorio e vincolante per ottenere il livello Gold</t>
  </si>
  <si>
    <t>[2]      Tale credito diventa obbligatorio e vincolante per ottenere il livello Platinum</t>
  </si>
  <si>
    <t>[3]      Il credito diventa obbligatorio se si persegue ed ottiene il credito A3 della specifica PT.5</t>
  </si>
  <si>
    <t>[4]      Tale credito diventa obbligatorio e vincolante nel caso in cui l’edificio in legno sia destinato ad uso scolastico o medico sanitario</t>
  </si>
  <si>
    <t>[5]      Il punteggio massimo per i crediti B1, C1 e D1 è pari a 11 punti ed è funzione dei prodotti in legno perseguiti (se il punteggio totale è uguale o maggiore a 9 punti, si dovrà perseguire almeno 1 punto per ciascun credito)</t>
  </si>
  <si>
    <t>[6]      I punteggi dei seguenti requisiti sono sommabili fino ad un massimo di 10 punti.</t>
  </si>
  <si>
    <r>
      <t>CATEGORIA PRESTAZIONI TECNICHE (PT) -</t>
    </r>
    <r>
      <rPr>
        <sz val="9"/>
        <color theme="0"/>
        <rFont val="Calibri"/>
        <family val="2"/>
        <scheme val="minor"/>
      </rPr>
      <t xml:space="preserve"> Punteggio min-max: 16:50</t>
    </r>
  </si>
  <si>
    <r>
      <t>PT.1 Resistenza e sicurezza sismica</t>
    </r>
    <r>
      <rPr>
        <sz val="9"/>
        <color theme="1"/>
        <rFont val="Calibri"/>
        <family val="2"/>
        <scheme val="minor"/>
      </rPr>
      <t xml:space="preserve"> (Punteggio min-max: 2-6)</t>
    </r>
  </si>
  <si>
    <r>
      <t>50 anni ≤ V</t>
    </r>
    <r>
      <rPr>
        <vertAlign val="subscript"/>
        <sz val="9"/>
        <color theme="0"/>
        <rFont val="Calibri"/>
        <family val="2"/>
        <scheme val="minor"/>
      </rPr>
      <t>Rmin</t>
    </r>
    <r>
      <rPr>
        <sz val="9"/>
        <color theme="0"/>
        <rFont val="Calibri"/>
        <family val="2"/>
        <scheme val="minor"/>
      </rPr>
      <t xml:space="preserve"> &lt; a 75 anni + Verifica delle vibrazioni dei solai in legno soggetti a calpestio</t>
    </r>
  </si>
  <si>
    <r>
      <t>75 anni ≤ V</t>
    </r>
    <r>
      <rPr>
        <vertAlign val="subscript"/>
        <sz val="9"/>
        <color theme="1"/>
        <rFont val="Calibri"/>
        <family val="2"/>
        <scheme val="minor"/>
      </rPr>
      <t>Rmin</t>
    </r>
    <r>
      <rPr>
        <sz val="9"/>
        <color theme="1"/>
        <rFont val="Calibri"/>
        <family val="2"/>
        <scheme val="minor"/>
      </rPr>
      <t xml:space="preserve"> &lt; a 100 anni + Verifica delle vibrazioni dei solai in legno soggetti a calpestio</t>
    </r>
  </si>
  <si>
    <r>
      <t>V</t>
    </r>
    <r>
      <rPr>
        <vertAlign val="subscript"/>
        <sz val="9"/>
        <color theme="1"/>
        <rFont val="Calibri"/>
        <family val="2"/>
        <scheme val="minor"/>
      </rPr>
      <t>Rmin</t>
    </r>
    <r>
      <rPr>
        <sz val="9"/>
        <color theme="1"/>
        <rFont val="Calibri"/>
        <family val="2"/>
        <scheme val="minor"/>
      </rPr>
      <t xml:space="preserve"> ≥ 100 anni + Verifica delle vibrazioni dei solai in legno soggetti a calpestio</t>
    </r>
  </si>
  <si>
    <r>
      <t>PT.2 Resistenza e sicurezza al fuoco</t>
    </r>
    <r>
      <rPr>
        <sz val="9"/>
        <color theme="1"/>
        <rFont val="Calibri"/>
        <family val="2"/>
        <scheme val="minor"/>
      </rPr>
      <t xml:space="preserve"> (Punteggio min-max: 3-12)</t>
    </r>
  </si>
  <si>
    <r>
      <t xml:space="preserve">PT.3 Efficienza energetica dell’edificio </t>
    </r>
    <r>
      <rPr>
        <sz val="9"/>
        <color theme="1"/>
        <rFont val="Calibri"/>
        <family val="2"/>
        <scheme val="minor"/>
      </rPr>
      <t>(Punteggio min-max: 3-9)</t>
    </r>
  </si>
  <si>
    <r>
      <t>Almeno terza classe di prestazione energetica + Valore EP</t>
    </r>
    <r>
      <rPr>
        <vertAlign val="subscript"/>
        <sz val="9"/>
        <color theme="0"/>
        <rFont val="Calibri"/>
        <family val="2"/>
        <scheme val="minor"/>
      </rPr>
      <t>e,invol</t>
    </r>
    <r>
      <rPr>
        <sz val="9"/>
        <color theme="0"/>
        <rFont val="Calibri"/>
        <family val="2"/>
        <scheme val="minor"/>
      </rPr>
      <t>: residenziale &lt; 30 kWh/m</t>
    </r>
    <r>
      <rPr>
        <vertAlign val="super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 xml:space="preserve"> anno / non residenziale &lt; 10 kWh/m</t>
    </r>
    <r>
      <rPr>
        <vertAlign val="superscript"/>
        <sz val="9"/>
        <color theme="0"/>
        <rFont val="Calibri"/>
        <family val="2"/>
        <scheme val="minor"/>
      </rPr>
      <t>3</t>
    </r>
    <r>
      <rPr>
        <sz val="9"/>
        <color theme="0"/>
        <rFont val="Calibri"/>
        <family val="2"/>
        <scheme val="minor"/>
      </rPr>
      <t xml:space="preserve"> anno</t>
    </r>
  </si>
  <si>
    <r>
      <t>Almeno seconda classe di prestazione energetica + Valore EP</t>
    </r>
    <r>
      <rPr>
        <vertAlign val="subscript"/>
        <sz val="9"/>
        <color theme="1"/>
        <rFont val="Calibri"/>
        <family val="2"/>
        <scheme val="minor"/>
      </rPr>
      <t>e,invol</t>
    </r>
    <r>
      <rPr>
        <sz val="9"/>
        <color theme="1"/>
        <rFont val="Calibri"/>
        <family val="2"/>
        <scheme val="minor"/>
      </rPr>
      <t>: residenziale &lt; 30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 &lt; 10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</t>
    </r>
  </si>
  <si>
    <r>
      <t>Prima classe di prestazione energetica + Valore EP</t>
    </r>
    <r>
      <rPr>
        <vertAlign val="subscript"/>
        <sz val="9"/>
        <color theme="1"/>
        <rFont val="Calibri"/>
        <family val="2"/>
        <scheme val="minor"/>
      </rPr>
      <t>e,invol</t>
    </r>
    <r>
      <rPr>
        <sz val="9"/>
        <color theme="1"/>
        <rFont val="Calibri"/>
        <family val="2"/>
        <scheme val="minor"/>
      </rPr>
      <t>: residenziale &lt; 20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 &lt; 7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</t>
    </r>
  </si>
  <si>
    <r>
      <t>Valore EP</t>
    </r>
    <r>
      <rPr>
        <vertAlign val="subscript"/>
        <sz val="9"/>
        <color theme="1"/>
        <rFont val="Calibri"/>
        <family val="2"/>
        <scheme val="minor"/>
      </rPr>
      <t>i,invol</t>
    </r>
    <r>
      <rPr>
        <sz val="9"/>
        <color theme="1"/>
        <rFont val="Calibri"/>
        <family val="2"/>
        <scheme val="minor"/>
      </rPr>
      <t>: residenziale ≤ 15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residenziale: ≤ 5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
Valore EP</t>
    </r>
    <r>
      <rPr>
        <vertAlign val="subscript"/>
        <sz val="9"/>
        <color theme="1"/>
        <rFont val="Calibri"/>
        <family val="2"/>
        <scheme val="minor"/>
      </rPr>
      <t>e,invol</t>
    </r>
    <r>
      <rPr>
        <sz val="9"/>
        <color theme="1"/>
        <rFont val="Calibri"/>
        <family val="2"/>
        <scheme val="minor"/>
      </rPr>
      <t>: residenziale ≤ 15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 ≤ 5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
Valore EP</t>
    </r>
    <r>
      <rPr>
        <vertAlign val="subscript"/>
        <sz val="9"/>
        <color theme="1"/>
        <rFont val="Calibri"/>
        <family val="2"/>
        <scheme val="minor"/>
      </rPr>
      <t>glARCA</t>
    </r>
    <r>
      <rPr>
        <sz val="9"/>
        <color theme="1"/>
        <rFont val="Calibri"/>
        <family val="2"/>
        <scheme val="minor"/>
      </rPr>
      <t>: residenziale: ≤ 30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residenziale: ≤ 10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 </t>
    </r>
  </si>
  <si>
    <r>
      <t>EP</t>
    </r>
    <r>
      <rPr>
        <vertAlign val="subscript"/>
        <sz val="9"/>
        <color theme="1"/>
        <rFont val="Calibri"/>
        <family val="2"/>
        <scheme val="minor"/>
      </rPr>
      <t>acs</t>
    </r>
    <r>
      <rPr>
        <sz val="9"/>
        <color theme="1"/>
        <rFont val="Calibri"/>
        <family val="2"/>
        <scheme val="minor"/>
      </rPr>
      <t xml:space="preserve"> (da fonti rinnovabili) ≥ VPT.3.1min</t>
    </r>
  </si>
  <si>
    <r>
      <t>[EP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+ EP</t>
    </r>
    <r>
      <rPr>
        <vertAlign val="subscript"/>
        <sz val="9"/>
        <color theme="1"/>
        <rFont val="Calibri"/>
        <family val="2"/>
        <scheme val="minor"/>
      </rPr>
      <t>acs</t>
    </r>
    <r>
      <rPr>
        <sz val="9"/>
        <color theme="1"/>
        <rFont val="Calibri"/>
        <family val="2"/>
        <scheme val="minor"/>
      </rPr>
      <t xml:space="preserve"> + EP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] (da fonti rinnovabili) ≥ VPT.3.2min</t>
    </r>
  </si>
  <si>
    <r>
      <t>PT.4 Isolamento acustico</t>
    </r>
    <r>
      <rPr>
        <sz val="9"/>
        <color theme="1"/>
        <rFont val="Calibri"/>
        <family val="2"/>
        <scheme val="minor"/>
      </rPr>
      <t xml:space="preserve"> (Punteggio min-max: 5-10)</t>
    </r>
  </si>
  <si>
    <r>
      <t xml:space="preserve">PT.5 Permeabilità all’aria dell’edificio </t>
    </r>
    <r>
      <rPr>
        <sz val="9"/>
        <color theme="1"/>
        <rFont val="Calibri"/>
        <family val="2"/>
        <scheme val="minor"/>
      </rPr>
      <t>(Punteggio min-max: 3-7)</t>
    </r>
  </si>
  <si>
    <r>
      <t>Superamento del test con 1,0 volumi/h &lt; n</t>
    </r>
    <r>
      <rPr>
        <vertAlign val="subscript"/>
        <sz val="9"/>
        <color theme="0"/>
        <rFont val="Calibri"/>
        <family val="2"/>
        <scheme val="minor"/>
      </rPr>
      <t>50max</t>
    </r>
    <r>
      <rPr>
        <sz val="9"/>
        <color theme="0"/>
        <rFont val="Calibri"/>
        <family val="2"/>
        <scheme val="minor"/>
      </rPr>
      <t xml:space="preserve"> ≤ 2,0 volumi/h (con una tolleranza del 10%)</t>
    </r>
  </si>
  <si>
    <r>
      <t>Superamento del test con 0,6 volumi/h &lt; n</t>
    </r>
    <r>
      <rPr>
        <vertAlign val="subscript"/>
        <sz val="9"/>
        <color theme="1"/>
        <rFont val="Calibri"/>
        <family val="2"/>
        <scheme val="minor"/>
      </rPr>
      <t>50max</t>
    </r>
    <r>
      <rPr>
        <sz val="9"/>
        <color theme="1"/>
        <rFont val="Calibri"/>
        <family val="2"/>
        <scheme val="minor"/>
      </rPr>
      <t xml:space="preserve"> ≤ 1,0 volumi/h (con una tolleranza del 10%)</t>
    </r>
  </si>
  <si>
    <r>
      <t>Superamento del test con n</t>
    </r>
    <r>
      <rPr>
        <vertAlign val="subscript"/>
        <sz val="9"/>
        <color theme="1"/>
        <rFont val="Calibri"/>
        <family val="2"/>
        <scheme val="minor"/>
      </rPr>
      <t>50max</t>
    </r>
    <r>
      <rPr>
        <sz val="9"/>
        <color theme="1"/>
        <rFont val="Calibri"/>
        <family val="2"/>
        <scheme val="minor"/>
      </rPr>
      <t xml:space="preserve"> ≤ 0,60 volumi/h (con una tolleranza del 10%) mettendo l’edificio sia in sovrapressione che in depressione</t>
    </r>
  </si>
  <si>
    <r>
      <t xml:space="preserve">PT.6 Ventilazione meccanica controllata  </t>
    </r>
    <r>
      <rPr>
        <sz val="9"/>
        <color theme="1"/>
        <rFont val="Calibri"/>
        <family val="2"/>
        <scheme val="minor"/>
      </rPr>
      <t>(Punteggio min-max: 0-6)</t>
    </r>
  </si>
  <si>
    <r>
      <t>Progettazione e realizzazione di impianto VMC a doppio flusso con recuperatore di calore con n</t>
    </r>
    <r>
      <rPr>
        <vertAlign val="subscript"/>
        <sz val="9"/>
        <color theme="1"/>
        <rFont val="Calibri"/>
        <family val="2"/>
        <scheme val="minor"/>
      </rPr>
      <t>PT.6min</t>
    </r>
    <r>
      <rPr>
        <sz val="9"/>
        <color theme="1"/>
        <rFont val="Calibri"/>
        <family val="2"/>
        <scheme val="minor"/>
      </rPr>
      <t xml:space="preserve"> = 0,5 volumi/h per singolo ambiente o minimo di legge</t>
    </r>
  </si>
  <si>
    <r>
      <t xml:space="preserve">CATEGORIA GESTIONE EDIFICIO (GE) - </t>
    </r>
    <r>
      <rPr>
        <sz val="9"/>
        <color theme="0"/>
        <rFont val="Calibri"/>
        <family val="2"/>
        <scheme val="minor"/>
      </rPr>
      <t>Punteggio min-max: 11-30</t>
    </r>
  </si>
  <si>
    <r>
      <t xml:space="preserve">GE.1 Umidità di risalita e condensazione </t>
    </r>
    <r>
      <rPr>
        <sz val="9"/>
        <color theme="1"/>
        <rFont val="Calibri"/>
        <family val="2"/>
        <scheme val="minor"/>
      </rPr>
      <t>(Punteggio min-max: 3-5)</t>
    </r>
  </si>
  <si>
    <r>
      <t xml:space="preserve">GE.2 Realizzazione di impianti </t>
    </r>
    <r>
      <rPr>
        <sz val="9"/>
        <color theme="1"/>
        <rFont val="Calibri"/>
        <family val="2"/>
        <scheme val="minor"/>
      </rPr>
      <t>(Punteggio min-max: 2-5)</t>
    </r>
  </si>
  <si>
    <r>
      <rPr>
        <b/>
        <sz val="9"/>
        <color theme="1"/>
        <rFont val="Calibri"/>
        <family val="2"/>
        <scheme val="minor"/>
      </rPr>
      <t xml:space="preserve"> GE.3 Corretta installazione del cappotto</t>
    </r>
    <r>
      <rPr>
        <sz val="9"/>
        <color theme="1"/>
        <rFont val="Calibri"/>
        <family val="2"/>
        <scheme val="minor"/>
      </rPr>
      <t xml:space="preserve"> (Punteggio min-max: 2-6)</t>
    </r>
  </si>
  <si>
    <r>
      <rPr>
        <b/>
        <sz val="9"/>
        <color theme="1"/>
        <rFont val="Calibri"/>
        <family val="2"/>
        <scheme val="minor"/>
      </rPr>
      <t>GE.4 Prassi virtuose</t>
    </r>
    <r>
      <rPr>
        <sz val="9"/>
        <color theme="1"/>
        <rFont val="Calibri"/>
        <family val="2"/>
        <scheme val="minor"/>
      </rPr>
      <t xml:space="preserve"> (Punteggio min-max: 1-8)</t>
    </r>
  </si>
  <si>
    <r>
      <rPr>
        <b/>
        <sz val="9"/>
        <color theme="1"/>
        <rFont val="Calibri"/>
        <family val="2"/>
        <scheme val="minor"/>
      </rPr>
      <t>GE.5 Piano di manutenzione dell’edificio</t>
    </r>
    <r>
      <rPr>
        <sz val="9"/>
        <color theme="1"/>
        <rFont val="Calibri"/>
        <family val="2"/>
        <scheme val="minor"/>
      </rPr>
      <t xml:space="preserve"> (Punteggio min-max: 3)</t>
    </r>
  </si>
  <si>
    <r>
      <t>Presenza del piano con V</t>
    </r>
    <r>
      <rPr>
        <vertAlign val="subscript"/>
        <sz val="9"/>
        <color theme="0"/>
        <rFont val="Calibri"/>
        <family val="2"/>
        <scheme val="minor"/>
      </rPr>
      <t>Nmin</t>
    </r>
    <r>
      <rPr>
        <sz val="9"/>
        <color theme="0"/>
        <rFont val="Calibri"/>
        <family val="2"/>
        <scheme val="minor"/>
      </rPr>
      <t xml:space="preserve"> =  50 anni riportando almeno le indicazioni indicate nel Regolamento Tecnico</t>
    </r>
  </si>
  <si>
    <r>
      <rPr>
        <b/>
        <sz val="9"/>
        <color theme="1"/>
        <rFont val="Calibri"/>
        <family val="2"/>
        <scheme val="minor"/>
      </rPr>
      <t>GE.6 Polizza assicurativa postuma decennale</t>
    </r>
    <r>
      <rPr>
        <sz val="9"/>
        <color theme="1"/>
        <rFont val="Calibri"/>
        <family val="2"/>
        <scheme val="minor"/>
      </rPr>
      <t xml:space="preserve"> (Punteggio min-max: 0-3)</t>
    </r>
  </si>
  <si>
    <r>
      <t xml:space="preserve">CATEGORIA EDILIZIA SOSTENIBILE (ES) - </t>
    </r>
    <r>
      <rPr>
        <sz val="9"/>
        <color theme="0"/>
        <rFont val="Calibri"/>
        <family val="2"/>
        <scheme val="minor"/>
      </rPr>
      <t>Punteggio min-max: 3-20</t>
    </r>
  </si>
  <si>
    <r>
      <rPr>
        <b/>
        <sz val="9"/>
        <color theme="1"/>
        <rFont val="Calibri"/>
        <family val="2"/>
        <scheme val="minor"/>
      </rPr>
      <t>ES.1 Prodotti in legno</t>
    </r>
    <r>
      <rPr>
        <sz val="9"/>
        <color theme="1"/>
        <rFont val="Calibri"/>
        <family val="2"/>
        <scheme val="minor"/>
      </rPr>
      <t xml:space="preserve"> (Punteggio min-max: 1-12)</t>
    </r>
  </si>
  <si>
    <r>
      <rPr>
        <b/>
        <sz val="9"/>
        <color theme="1"/>
        <rFont val="Calibri"/>
        <family val="2"/>
        <scheme val="minor"/>
      </rPr>
      <t>ES.2 Programma di progettazione integrata</t>
    </r>
    <r>
      <rPr>
        <sz val="9"/>
        <color theme="1"/>
        <rFont val="Calibri"/>
        <family val="2"/>
        <scheme val="minor"/>
      </rPr>
      <t xml:space="preserve"> (Punteggio min-max: 2-4)</t>
    </r>
  </si>
  <si>
    <r>
      <rPr>
        <b/>
        <sz val="9"/>
        <color theme="1"/>
        <rFont val="Calibri"/>
        <family val="2"/>
        <scheme val="minor"/>
      </rPr>
      <t>ES.3 Materiali basso emissivi</t>
    </r>
    <r>
      <rPr>
        <sz val="9"/>
        <color theme="1"/>
        <rFont val="Calibri"/>
        <family val="2"/>
        <scheme val="minor"/>
      </rPr>
      <t xml:space="preserve"> (Punteggio min-max: 0-4)</t>
    </r>
  </si>
  <si>
    <r>
      <t>CATEGORIA INNOVAZIONE E FILIERA (IF) -</t>
    </r>
    <r>
      <rPr>
        <sz val="9"/>
        <color theme="0"/>
        <rFont val="Calibri"/>
        <family val="2"/>
        <scheme val="minor"/>
      </rPr>
      <t xml:space="preserve"> Punteggio min-max: 0-10 [6]</t>
    </r>
  </si>
  <si>
    <r>
      <rPr>
        <b/>
        <sz val="9"/>
        <color theme="1"/>
        <rFont val="Calibri"/>
        <family val="2"/>
        <scheme val="minor"/>
      </rPr>
      <t>IF.1 Soluzioni innovativ</t>
    </r>
    <r>
      <rPr>
        <sz val="9"/>
        <color theme="1"/>
        <rFont val="Calibri"/>
        <family val="2"/>
        <scheme val="minor"/>
      </rPr>
      <t>e (Punteggio min-max: 0-2)</t>
    </r>
  </si>
  <si>
    <r>
      <rPr>
        <b/>
        <sz val="9"/>
        <color theme="1"/>
        <rFont val="Calibri"/>
        <family val="2"/>
        <scheme val="minor"/>
      </rPr>
      <t>IF.2 Salubrità e LCA</t>
    </r>
    <r>
      <rPr>
        <sz val="9"/>
        <color theme="1"/>
        <rFont val="Calibri"/>
        <family val="2"/>
        <scheme val="minor"/>
      </rPr>
      <t xml:space="preserve"> (Punteggio min-max: 0-7)</t>
    </r>
  </si>
  <si>
    <r>
      <t>Utilizzo software "LCA-ARCA" + 0% &lt; V</t>
    </r>
    <r>
      <rPr>
        <vertAlign val="subscript"/>
        <sz val="9"/>
        <color theme="1"/>
        <rFont val="Calibri"/>
        <family val="2"/>
        <scheme val="minor"/>
      </rPr>
      <t>IF.2</t>
    </r>
    <r>
      <rPr>
        <sz val="9"/>
        <color theme="1"/>
        <rFont val="Calibri"/>
        <family val="2"/>
        <scheme val="minor"/>
      </rPr>
      <t xml:space="preserve"> &lt; 10%</t>
    </r>
  </si>
  <si>
    <r>
      <t>Utilizzo software "LCA-ARCA" + 10% ≤ V</t>
    </r>
    <r>
      <rPr>
        <vertAlign val="subscript"/>
        <sz val="9"/>
        <color theme="1"/>
        <rFont val="Calibri"/>
        <family val="2"/>
        <scheme val="minor"/>
      </rPr>
      <t>IF.2</t>
    </r>
    <r>
      <rPr>
        <sz val="9"/>
        <color theme="1"/>
        <rFont val="Calibri"/>
        <family val="2"/>
        <scheme val="minor"/>
      </rPr>
      <t xml:space="preserve"> &lt; 20%</t>
    </r>
  </si>
  <si>
    <r>
      <t>Utilizzo software "LCA-ARCA" + 20% ≤ V</t>
    </r>
    <r>
      <rPr>
        <vertAlign val="subscript"/>
        <sz val="9"/>
        <color theme="1"/>
        <rFont val="Calibri"/>
        <family val="2"/>
        <scheme val="minor"/>
      </rPr>
      <t>IF.2</t>
    </r>
    <r>
      <rPr>
        <sz val="9"/>
        <color theme="1"/>
        <rFont val="Calibri"/>
        <family val="2"/>
        <scheme val="minor"/>
      </rPr>
      <t xml:space="preserve"> &lt; 30%</t>
    </r>
  </si>
  <si>
    <r>
      <t>Utilizzo software "LCA-ARCA" +  V</t>
    </r>
    <r>
      <rPr>
        <vertAlign val="subscript"/>
        <sz val="9"/>
        <color theme="1"/>
        <rFont val="Calibri"/>
        <family val="2"/>
        <scheme val="minor"/>
      </rPr>
      <t>IF.2</t>
    </r>
    <r>
      <rPr>
        <sz val="9"/>
        <color theme="1"/>
        <rFont val="Calibri"/>
        <family val="2"/>
        <scheme val="minor"/>
      </rPr>
      <t xml:space="preserve"> ≥ 30%</t>
    </r>
  </si>
  <si>
    <r>
      <rPr>
        <b/>
        <sz val="9"/>
        <color theme="1"/>
        <rFont val="Calibri"/>
        <family val="2"/>
        <scheme val="minor"/>
      </rPr>
      <t>IF.3 Certificazioni aggiuntive</t>
    </r>
    <r>
      <rPr>
        <sz val="9"/>
        <color theme="1"/>
        <rFont val="Calibri"/>
        <family val="2"/>
        <scheme val="minor"/>
      </rPr>
      <t xml:space="preserve"> (Punteggio min-max: 0-1)</t>
    </r>
  </si>
  <si>
    <r>
      <rPr>
        <b/>
        <sz val="9"/>
        <color theme="1"/>
        <rFont val="Calibri"/>
        <family val="2"/>
        <scheme val="minor"/>
      </rPr>
      <t>IF.4 Esperti ARCA</t>
    </r>
    <r>
      <rPr>
        <sz val="9"/>
        <color theme="1"/>
        <rFont val="Calibri"/>
        <family val="2"/>
        <scheme val="minor"/>
      </rPr>
      <t xml:space="preserve"> (Punteggio min-max: 0-2)</t>
    </r>
  </si>
  <si>
    <r>
      <rPr>
        <b/>
        <sz val="9"/>
        <color theme="1"/>
        <rFont val="Calibri"/>
        <family val="2"/>
        <scheme val="minor"/>
      </rPr>
      <t>IF.5 Prodotti ARCA</t>
    </r>
    <r>
      <rPr>
        <sz val="9"/>
        <color theme="1"/>
        <rFont val="Calibri"/>
        <family val="2"/>
        <scheme val="minor"/>
      </rPr>
      <t xml:space="preserve"> (Punteggio min-max: 0-3)</t>
    </r>
  </si>
  <si>
    <r>
      <t xml:space="preserve">Le </t>
    </r>
    <r>
      <rPr>
        <b/>
        <sz val="9"/>
        <color theme="1"/>
        <rFont val="Calibri"/>
        <family val="2"/>
        <scheme val="minor"/>
      </rPr>
      <t>colonne Sì/No/Forse</t>
    </r>
    <r>
      <rPr>
        <sz val="9"/>
        <color theme="1"/>
        <rFont val="Calibri"/>
        <family val="2"/>
        <scheme val="minor"/>
      </rPr>
      <t xml:space="preserve"> aiutano a valutare il punteggio obiettivo conteggiando anche i creiti (e quindi i relativi punteggi) che non sono sicuri ma che richiederebbero modifiche o approfondimenti rispetto alla situazione attuale. 
Inserire quindi nelle rispettive colonne il punteggio del requisito sicuro (</t>
    </r>
    <r>
      <rPr>
        <b/>
        <sz val="9"/>
        <color theme="1"/>
        <rFont val="Calibri"/>
        <family val="2"/>
        <scheme val="minor"/>
      </rPr>
      <t>colonna Sì</t>
    </r>
    <r>
      <rPr>
        <sz val="9"/>
        <color theme="1"/>
        <rFont val="Calibri"/>
        <family val="2"/>
        <scheme val="minor"/>
      </rPr>
      <t>), il punteggio sicuramento non perseguito o non applicabile (</t>
    </r>
    <r>
      <rPr>
        <b/>
        <sz val="9"/>
        <color theme="1"/>
        <rFont val="Calibri"/>
        <family val="2"/>
        <scheme val="minor"/>
      </rPr>
      <t>Colonna No</t>
    </r>
    <r>
      <rPr>
        <sz val="9"/>
        <color theme="1"/>
        <rFont val="Calibri"/>
        <family val="2"/>
        <scheme val="minor"/>
      </rPr>
      <t>) ed il rimanente punteggio su cui si può intervenire (</t>
    </r>
    <r>
      <rPr>
        <b/>
        <sz val="9"/>
        <color theme="1"/>
        <rFont val="Calibri"/>
        <family val="2"/>
        <scheme val="minor"/>
      </rPr>
      <t>colonna Forse</t>
    </r>
    <r>
      <rPr>
        <sz val="9"/>
        <color theme="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</si>
</sst>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1B0FF"/>
        <bgColor indexed="64"/>
      </patternFill>
    </fill>
    <fill>
      <patternFill patternType="solid">
        <fgColor rgb="FFF89708"/>
        <bgColor indexed="64"/>
      </patternFill>
    </fill>
    <fill>
      <patternFill patternType="solid">
        <fgColor rgb="FF6DDE2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107E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47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8">
    <xf numFmtId="0" fontId="0" fillId="0" borderId="0" xfId="0"/>
    <xf numFmtId="0" fontId="4" fillId="6" borderId="7" xfId="0" applyFont="1" applyFill="1" applyBorder="1" applyAlignment="1" applyProtection="1">
      <alignment vertical="center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4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5" fillId="2" borderId="19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5" borderId="19" xfId="0" applyNumberFormat="1" applyFont="1" applyFill="1" applyBorder="1" applyAlignment="1" applyProtection="1">
      <alignment horizontal="center" vertical="center" wrapText="1"/>
    </xf>
    <xf numFmtId="0" fontId="4" fillId="5" borderId="19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right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right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NumberFormat="1" applyFont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7" fillId="2" borderId="8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 wrapText="1"/>
    </xf>
    <xf numFmtId="0" fontId="10" fillId="8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right" vertical="center" wrapText="1"/>
    </xf>
    <xf numFmtId="0" fontId="4" fillId="5" borderId="7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5" fillId="9" borderId="19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 vertical="center" wrapText="1"/>
    </xf>
    <xf numFmtId="0" fontId="5" fillId="7" borderId="19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vertical="center"/>
    </xf>
    <xf numFmtId="0" fontId="4" fillId="0" borderId="0" xfId="0" applyNumberFormat="1" applyFont="1" applyAlignment="1" applyProtection="1">
      <alignment horizontal="left" vertical="center"/>
    </xf>
    <xf numFmtId="0" fontId="16" fillId="0" borderId="0" xfId="1" applyFont="1" applyAlignment="1" applyProtection="1">
      <alignment vertical="center"/>
    </xf>
    <xf numFmtId="0" fontId="7" fillId="3" borderId="7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left" vertical="center" wrapText="1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0" fontId="4" fillId="5" borderId="27" xfId="0" applyFont="1" applyFill="1" applyBorder="1" applyAlignment="1" applyProtection="1">
      <alignment horizontal="center" vertical="center"/>
    </xf>
    <xf numFmtId="0" fontId="10" fillId="5" borderId="27" xfId="0" applyFont="1" applyFill="1" applyBorder="1" applyAlignment="1" applyProtection="1">
      <alignment horizontal="center" vertical="center"/>
    </xf>
    <xf numFmtId="0" fontId="10" fillId="8" borderId="27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 wrapText="1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25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17" fillId="0" borderId="0" xfId="1" applyFont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left" vertical="center" wrapText="1"/>
    </xf>
    <xf numFmtId="0" fontId="6" fillId="10" borderId="0" xfId="0" applyFont="1" applyFill="1" applyBorder="1" applyAlignment="1" applyProtection="1">
      <alignment horizontal="left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5" borderId="9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5" fillId="5" borderId="10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5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17" fillId="0" borderId="0" xfId="1" applyFont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0" fontId="4" fillId="9" borderId="19" xfId="0" applyFont="1" applyFill="1" applyBorder="1" applyAlignment="1" applyProtection="1">
      <alignment horizontal="center" vertical="center"/>
      <protection locked="0"/>
    </xf>
    <xf numFmtId="0" fontId="5" fillId="7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</cellXfs>
  <cellStyles count="147">
    <cellStyle name="Collegamento ipertestuale" xfId="1" builtinId="8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4" builtinId="9" hidden="1"/>
    <cellStyle name="Collegamento ipertestuale visitato" xfId="65" builtinId="9" hidden="1"/>
    <cellStyle name="Collegamento ipertestuale visitato" xfId="66" builtinId="9" hidden="1"/>
    <cellStyle name="Collegamento ipertestuale visitato" xfId="67" builtinId="9" hidden="1"/>
    <cellStyle name="Collegamento ipertestuale visitato" xfId="68" builtinId="9" hidden="1"/>
    <cellStyle name="Collegamento ipertestuale visitato" xfId="69" builtinId="9" hidden="1"/>
    <cellStyle name="Collegamento ipertestuale visitato" xfId="70" builtinId="9" hidden="1"/>
    <cellStyle name="Collegamento ipertestuale visitato" xfId="71" builtinId="9" hidden="1"/>
    <cellStyle name="Collegamento ipertestuale visitato" xfId="72" builtinId="9" hidden="1"/>
    <cellStyle name="Collegamento ipertestuale visitato" xfId="73" builtinId="9" hidden="1"/>
    <cellStyle name="Collegamento ipertestuale visitato" xfId="74" builtinId="9" hidden="1"/>
    <cellStyle name="Collegamento ipertestuale visitato" xfId="75" builtinId="9" hidden="1"/>
    <cellStyle name="Collegamento ipertestuale visitato" xfId="76" builtinId="9" hidden="1"/>
    <cellStyle name="Collegamento ipertestuale visitato" xfId="77" builtinId="9" hidden="1"/>
    <cellStyle name="Collegamento ipertestuale visitato" xfId="78" builtinId="9" hidden="1"/>
    <cellStyle name="Collegamento ipertestuale visitato" xfId="79" builtinId="9" hidden="1"/>
    <cellStyle name="Collegamento ipertestuale visitato" xfId="80" builtinId="9" hidden="1"/>
    <cellStyle name="Collegamento ipertestuale visitato" xfId="81" builtinId="9" hidden="1"/>
    <cellStyle name="Collegamento ipertestuale visitato" xfId="82" builtinId="9" hidden="1"/>
    <cellStyle name="Collegamento ipertestuale visitato" xfId="83" builtinId="9" hidden="1"/>
    <cellStyle name="Collegamento ipertestuale visitato" xfId="84" builtinId="9" hidden="1"/>
    <cellStyle name="Collegamento ipertestuale visitato" xfId="85" builtinId="9" hidden="1"/>
    <cellStyle name="Collegamento ipertestuale visitato" xfId="86" builtinId="9" hidden="1"/>
    <cellStyle name="Collegamento ipertestuale visitato" xfId="87" builtinId="9" hidden="1"/>
    <cellStyle name="Collegamento ipertestuale visitato" xfId="88" builtinId="9" hidden="1"/>
    <cellStyle name="Collegamento ipertestuale visitato" xfId="89" builtinId="9" hidden="1"/>
    <cellStyle name="Collegamento ipertestuale visitato" xfId="90" builtinId="9" hidden="1"/>
    <cellStyle name="Collegamento ipertestuale visitato" xfId="91" builtinId="9" hidden="1"/>
    <cellStyle name="Collegamento ipertestuale visitato" xfId="92" builtinId="9" hidden="1"/>
    <cellStyle name="Collegamento ipertestuale visitato" xfId="93" builtinId="9" hidden="1"/>
    <cellStyle name="Collegamento ipertestuale visitato" xfId="94" builtinId="9" hidden="1"/>
    <cellStyle name="Collegamento ipertestuale visitato" xfId="95" builtinId="9" hidden="1"/>
    <cellStyle name="Collegamento ipertestuale visitato" xfId="96" builtinId="9" hidden="1"/>
    <cellStyle name="Collegamento ipertestuale visitato" xfId="97" builtinId="9" hidden="1"/>
    <cellStyle name="Collegamento ipertestuale visitato" xfId="98" builtinId="9" hidden="1"/>
    <cellStyle name="Collegamento ipertestuale visitato" xfId="99" builtinId="9" hidden="1"/>
    <cellStyle name="Collegamento ipertestuale visitato" xfId="100" builtinId="9" hidden="1"/>
    <cellStyle name="Collegamento ipertestuale visitato" xfId="101" builtinId="9" hidden="1"/>
    <cellStyle name="Collegamento ipertestuale visitato" xfId="102" builtinId="9" hidden="1"/>
    <cellStyle name="Collegamento ipertestuale visitato" xfId="103" builtinId="9" hidden="1"/>
    <cellStyle name="Collegamento ipertestuale visitato" xfId="104" builtinId="9" hidden="1"/>
    <cellStyle name="Collegamento ipertestuale visitato" xfId="105" builtinId="9" hidden="1"/>
    <cellStyle name="Collegamento ipertestuale visitato" xfId="106" builtinId="9" hidden="1"/>
    <cellStyle name="Collegamento ipertestuale visitato" xfId="107" builtinId="9" hidden="1"/>
    <cellStyle name="Collegamento ipertestuale visitato" xfId="108" builtinId="9" hidden="1"/>
    <cellStyle name="Collegamento ipertestuale visitato" xfId="109" builtinId="9" hidden="1"/>
    <cellStyle name="Collegamento ipertestuale visitato" xfId="110" builtinId="9" hidden="1"/>
    <cellStyle name="Collegamento ipertestuale visitato" xfId="111" builtinId="9" hidden="1"/>
    <cellStyle name="Collegamento ipertestuale visitato" xfId="112" builtinId="9" hidden="1"/>
    <cellStyle name="Collegamento ipertestuale visitato" xfId="113" builtinId="9" hidden="1"/>
    <cellStyle name="Collegamento ipertestuale visitato" xfId="114" builtinId="9" hidden="1"/>
    <cellStyle name="Collegamento ipertestuale visitato" xfId="115" builtinId="9" hidden="1"/>
    <cellStyle name="Collegamento ipertestuale visitato" xfId="116" builtinId="9" hidden="1"/>
    <cellStyle name="Collegamento ipertestuale visitato" xfId="117" builtinId="9" hidden="1"/>
    <cellStyle name="Collegamento ipertestuale visitato" xfId="118" builtinId="9" hidden="1"/>
    <cellStyle name="Collegamento ipertestuale visitato" xfId="119" builtinId="9" hidden="1"/>
    <cellStyle name="Collegamento ipertestuale visitato" xfId="120" builtinId="9" hidden="1"/>
    <cellStyle name="Collegamento ipertestuale visitato" xfId="121" builtinId="9" hidden="1"/>
    <cellStyle name="Collegamento ipertestuale visitato" xfId="122" builtinId="9" hidden="1"/>
    <cellStyle name="Collegamento ipertestuale visitato" xfId="123" builtinId="9" hidden="1"/>
    <cellStyle name="Collegamento ipertestuale visitato" xfId="124" builtinId="9" hidden="1"/>
    <cellStyle name="Collegamento ipertestuale visitato" xfId="125" builtinId="9" hidden="1"/>
    <cellStyle name="Collegamento ipertestuale visitato" xfId="126" builtinId="9" hidden="1"/>
    <cellStyle name="Collegamento ipertestuale visitato" xfId="127" builtinId="9" hidden="1"/>
    <cellStyle name="Collegamento ipertestuale visitato" xfId="128" builtinId="9" hidden="1"/>
    <cellStyle name="Collegamento ipertestuale visitato" xfId="129" builtinId="9" hidden="1"/>
    <cellStyle name="Collegamento ipertestuale visitato" xfId="130" builtinId="9" hidden="1"/>
    <cellStyle name="Collegamento ipertestuale visitato" xfId="131" builtinId="9" hidden="1"/>
    <cellStyle name="Collegamento ipertestuale visitato" xfId="132" builtinId="9" hidden="1"/>
    <cellStyle name="Collegamento ipertestuale visitato" xfId="133" builtinId="9" hidden="1"/>
    <cellStyle name="Collegamento ipertestuale visitato" xfId="134" builtinId="9" hidden="1"/>
    <cellStyle name="Collegamento ipertestuale visitato" xfId="135" builtinId="9" hidden="1"/>
    <cellStyle name="Collegamento ipertestuale visitato" xfId="136" builtinId="9" hidden="1"/>
    <cellStyle name="Collegamento ipertestuale visitato" xfId="137" builtinId="9" hidden="1"/>
    <cellStyle name="Collegamento ipertestuale visitato" xfId="138" builtinId="9" hidden="1"/>
    <cellStyle name="Collegamento ipertestuale visitato" xfId="139" builtinId="9" hidden="1"/>
    <cellStyle name="Collegamento ipertestuale visitato" xfId="140" builtinId="9" hidden="1"/>
    <cellStyle name="Collegamento ipertestuale visitato" xfId="141" builtinId="9" hidden="1"/>
    <cellStyle name="Collegamento ipertestuale visitato" xfId="142" builtinId="9" hidden="1"/>
    <cellStyle name="Collegamento ipertestuale visitato" xfId="143" builtinId="9" hidden="1"/>
    <cellStyle name="Collegamento ipertestuale visitato" xfId="144" builtinId="9" hidden="1"/>
    <cellStyle name="Collegamento ipertestuale visitato" xfId="145" builtinId="9" hidden="1"/>
    <cellStyle name="Collegamento ipertestuale visitato" xfId="146" builtinId="9" hidden="1"/>
    <cellStyle name="Normale" xfId="0" builtinId="0"/>
  </cellStyles>
  <dxfs count="0"/>
  <tableStyles count="0" defaultTableStyle="TableStyleMedium9" defaultPivotStyle="PivotStyleMedium4"/>
  <colors>
    <mruColors>
      <color rgb="FF6DDE20"/>
      <color rgb="FFF89708"/>
      <color rgb="FFFFFF99"/>
      <color rgb="FF61B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40822</xdr:colOff>
      <xdr:row>1</xdr:row>
      <xdr:rowOff>100126</xdr:rowOff>
    </xdr:from>
    <xdr:to>
      <xdr:col>6</xdr:col>
      <xdr:colOff>646885</xdr:colOff>
      <xdr:row>8</xdr:row>
      <xdr:rowOff>197300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2" y="399483"/>
          <a:ext cx="878206" cy="1063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52821</xdr:colOff>
      <xdr:row>2</xdr:row>
      <xdr:rowOff>4613</xdr:rowOff>
    </xdr:from>
    <xdr:to>
      <xdr:col>8</xdr:col>
      <xdr:colOff>18977</xdr:colOff>
      <xdr:row>8</xdr:row>
      <xdr:rowOff>212144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321" y="437568"/>
          <a:ext cx="832065" cy="1056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13"/>
  <sheetViews>
    <sheetView tabSelected="1" topLeftCell="E1" zoomScale="70" zoomScaleNormal="70" zoomScalePageLayoutView="70" workbookViewId="0">
      <selection activeCell="O19" sqref="O19:Q19"/>
    </sheetView>
  </sheetViews>
  <sheetFormatPr defaultColWidth="10.875" defaultRowHeight="24" customHeight="1" x14ac:dyDescent="0.25"/>
  <cols>
    <col min="1" max="1" width="9.375" style="33" hidden="1" customWidth="1"/>
    <col min="2" max="3" width="3.125" style="6" hidden="1" customWidth="1"/>
    <col min="4" max="4" width="1.125" style="18" hidden="1" customWidth="1"/>
    <col min="5" max="5" width="3.625" style="6" customWidth="1"/>
    <col min="6" max="6" width="3.375" style="6" customWidth="1"/>
    <col min="7" max="7" width="11.125" style="34" customWidth="1"/>
    <col min="8" max="8" width="2.875" style="17" hidden="1" customWidth="1"/>
    <col min="9" max="9" width="3.625" style="6" customWidth="1"/>
    <col min="10" max="12" width="25.75" style="6" customWidth="1"/>
    <col min="13" max="13" width="33.75" style="6" customWidth="1"/>
    <col min="14" max="14" width="12.375" style="36" customWidth="1"/>
    <col min="15" max="15" width="3.375" style="6" customWidth="1"/>
    <col min="16" max="17" width="8.375" style="6" customWidth="1"/>
    <col min="18" max="18" width="10.875" style="6" hidden="1" customWidth="1"/>
    <col min="19" max="16384" width="10.875" style="6"/>
  </cols>
  <sheetData>
    <row r="1" spans="1:17" ht="24" customHeight="1" thickBot="1" x14ac:dyDescent="0.3">
      <c r="A1" s="5"/>
      <c r="B1" s="5"/>
      <c r="C1" s="5"/>
      <c r="D1" s="5"/>
      <c r="E1" s="176" t="s">
        <v>70</v>
      </c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17" ht="9" customHeight="1" x14ac:dyDescent="0.25">
      <c r="A2" s="7"/>
      <c r="B2" s="8"/>
      <c r="C2" s="8"/>
      <c r="D2" s="8"/>
      <c r="E2" s="9"/>
      <c r="F2" s="10"/>
      <c r="G2" s="11"/>
      <c r="H2" s="12"/>
      <c r="I2" s="10"/>
      <c r="J2" s="10"/>
      <c r="K2" s="10"/>
      <c r="L2" s="10"/>
      <c r="M2" s="10"/>
      <c r="N2" s="13"/>
      <c r="O2" s="10"/>
      <c r="P2" s="10"/>
      <c r="Q2" s="14"/>
    </row>
    <row r="3" spans="1:17" ht="16.5" customHeight="1" x14ac:dyDescent="0.25">
      <c r="A3" s="7"/>
      <c r="B3" s="8"/>
      <c r="C3" s="8"/>
      <c r="D3" s="8"/>
      <c r="E3" s="15"/>
      <c r="F3" s="8"/>
      <c r="G3" s="16"/>
      <c r="I3" s="17" t="s">
        <v>49</v>
      </c>
      <c r="J3" s="17"/>
      <c r="K3" s="221"/>
      <c r="L3" s="221"/>
      <c r="M3" s="221"/>
      <c r="N3" s="221"/>
      <c r="O3" s="221"/>
      <c r="P3" s="221"/>
      <c r="Q3" s="145"/>
    </row>
    <row r="4" spans="1:17" ht="6.75" customHeight="1" x14ac:dyDescent="0.25">
      <c r="A4" s="21"/>
      <c r="B4" s="8"/>
      <c r="C4" s="8"/>
      <c r="D4" s="8"/>
      <c r="E4" s="15"/>
      <c r="F4" s="16"/>
      <c r="G4" s="16"/>
      <c r="I4" s="17"/>
      <c r="J4" s="8"/>
      <c r="K4" s="8"/>
      <c r="L4" s="8"/>
      <c r="M4" s="8"/>
      <c r="N4" s="22"/>
      <c r="O4" s="8"/>
      <c r="P4" s="8"/>
      <c r="Q4" s="19"/>
    </row>
    <row r="5" spans="1:17" ht="16.5" customHeight="1" x14ac:dyDescent="0.25">
      <c r="A5" s="7"/>
      <c r="B5" s="8"/>
      <c r="C5" s="8"/>
      <c r="D5" s="8"/>
      <c r="E5" s="15"/>
      <c r="F5" s="8"/>
      <c r="G5" s="16"/>
      <c r="I5" s="17" t="s">
        <v>52</v>
      </c>
      <c r="J5" s="17"/>
      <c r="K5" s="221"/>
      <c r="L5" s="221"/>
      <c r="M5" s="221"/>
      <c r="N5" s="221"/>
      <c r="O5" s="221"/>
      <c r="P5" s="221"/>
      <c r="Q5" s="145"/>
    </row>
    <row r="6" spans="1:17" ht="6.75" customHeight="1" x14ac:dyDescent="0.25">
      <c r="A6" s="21"/>
      <c r="B6" s="8"/>
      <c r="C6" s="8"/>
      <c r="D6" s="8"/>
      <c r="E6" s="15"/>
      <c r="F6" s="16"/>
      <c r="G6" s="16"/>
      <c r="I6" s="17"/>
      <c r="J6" s="8"/>
      <c r="K6" s="8"/>
      <c r="L6" s="8"/>
      <c r="M6" s="8"/>
      <c r="N6" s="22"/>
      <c r="O6" s="8"/>
      <c r="P6" s="8"/>
      <c r="Q6" s="19"/>
    </row>
    <row r="7" spans="1:17" ht="16.5" customHeight="1" x14ac:dyDescent="0.25">
      <c r="A7" s="7"/>
      <c r="B7" s="8"/>
      <c r="C7" s="8"/>
      <c r="D7" s="8"/>
      <c r="E7" s="15"/>
      <c r="F7" s="8"/>
      <c r="G7" s="16"/>
      <c r="I7" s="23" t="s">
        <v>50</v>
      </c>
      <c r="J7" s="20"/>
      <c r="K7" s="1"/>
      <c r="L7" s="146"/>
      <c r="M7" s="17" t="s">
        <v>54</v>
      </c>
      <c r="N7" s="221"/>
      <c r="O7" s="221"/>
      <c r="P7" s="221"/>
      <c r="Q7" s="147"/>
    </row>
    <row r="8" spans="1:17" ht="6.75" customHeight="1" x14ac:dyDescent="0.25">
      <c r="A8" s="21"/>
      <c r="B8" s="8"/>
      <c r="C8" s="8"/>
      <c r="D8" s="8"/>
      <c r="E8" s="15"/>
      <c r="F8" s="16"/>
      <c r="G8" s="16"/>
      <c r="I8" s="17"/>
      <c r="J8" s="8"/>
      <c r="K8" s="8"/>
      <c r="L8" s="8"/>
      <c r="M8" s="8"/>
      <c r="N8" s="22"/>
      <c r="O8" s="8"/>
      <c r="P8" s="8"/>
      <c r="Q8" s="19"/>
    </row>
    <row r="9" spans="1:17" ht="17.25" customHeight="1" x14ac:dyDescent="0.25">
      <c r="A9" s="7"/>
      <c r="B9" s="8"/>
      <c r="C9" s="8"/>
      <c r="D9" s="8"/>
      <c r="E9" s="15"/>
      <c r="F9" s="8"/>
      <c r="G9" s="16"/>
      <c r="I9" s="20" t="s">
        <v>51</v>
      </c>
      <c r="J9" s="23"/>
      <c r="K9" s="221"/>
      <c r="L9" s="221"/>
      <c r="M9" s="221"/>
      <c r="N9" s="221"/>
      <c r="O9" s="221"/>
      <c r="P9" s="221"/>
      <c r="Q9" s="145"/>
    </row>
    <row r="10" spans="1:17" ht="9" customHeight="1" thickBot="1" x14ac:dyDescent="0.3">
      <c r="A10" s="24"/>
      <c r="B10" s="25"/>
      <c r="C10" s="25"/>
      <c r="D10" s="26"/>
      <c r="E10" s="27"/>
      <c r="F10" s="25"/>
      <c r="G10" s="28"/>
      <c r="H10" s="29"/>
      <c r="I10" s="25"/>
      <c r="J10" s="25"/>
      <c r="K10" s="30"/>
      <c r="L10" s="25"/>
      <c r="M10" s="25"/>
      <c r="N10" s="31"/>
      <c r="O10" s="25"/>
      <c r="P10" s="25"/>
      <c r="Q10" s="32"/>
    </row>
    <row r="11" spans="1:17" ht="9.75" customHeight="1" x14ac:dyDescent="0.25">
      <c r="H11" s="35"/>
    </row>
    <row r="12" spans="1:17" ht="24" customHeight="1" x14ac:dyDescent="0.25">
      <c r="A12" s="37"/>
      <c r="B12" s="199" t="s">
        <v>53</v>
      </c>
      <c r="C12" s="199"/>
      <c r="D12" s="199"/>
      <c r="E12" s="222" t="s">
        <v>116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</row>
    <row r="13" spans="1:17" ht="8.25" customHeight="1" x14ac:dyDescent="0.25">
      <c r="H13" s="6"/>
    </row>
    <row r="14" spans="1:17" ht="12.75" customHeight="1" thickBot="1" x14ac:dyDescent="0.3">
      <c r="A14" s="38" t="s">
        <v>48</v>
      </c>
      <c r="B14" s="39" t="s">
        <v>11</v>
      </c>
      <c r="C14" s="39" t="s">
        <v>12</v>
      </c>
    </row>
    <row r="15" spans="1:17" ht="21" customHeight="1" thickBot="1" x14ac:dyDescent="0.3">
      <c r="A15" s="40">
        <f>A17+A23+A40+A52+A62+A68</f>
        <v>22</v>
      </c>
      <c r="B15" s="41">
        <f>B17+B23+B40+B52+B62+B68</f>
        <v>16</v>
      </c>
      <c r="C15" s="41">
        <f>C17+C23+C40+C52+C62+C68</f>
        <v>12</v>
      </c>
      <c r="D15" s="42"/>
      <c r="E15" s="179" t="s">
        <v>144</v>
      </c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</row>
    <row r="16" spans="1:17" ht="12.75" customHeight="1" thickBot="1" x14ac:dyDescent="0.3">
      <c r="A16" s="38" t="s">
        <v>48</v>
      </c>
      <c r="B16" s="39" t="s">
        <v>11</v>
      </c>
      <c r="C16" s="39" t="s">
        <v>12</v>
      </c>
    </row>
    <row r="17" spans="1:18" ht="19.5" customHeight="1" thickBot="1" x14ac:dyDescent="0.3">
      <c r="A17" s="43">
        <f>A18</f>
        <v>2</v>
      </c>
      <c r="B17" s="44">
        <f t="shared" ref="B17:C17" si="0">B18</f>
        <v>4</v>
      </c>
      <c r="C17" s="44">
        <f t="shared" si="0"/>
        <v>0</v>
      </c>
      <c r="D17" s="45"/>
      <c r="E17" s="180" t="s">
        <v>145</v>
      </c>
      <c r="F17" s="181"/>
      <c r="G17" s="181"/>
      <c r="H17" s="181"/>
      <c r="I17" s="181"/>
      <c r="J17" s="181"/>
      <c r="K17" s="181"/>
      <c r="L17" s="181"/>
      <c r="M17" s="181"/>
      <c r="N17" s="46" t="s">
        <v>117</v>
      </c>
      <c r="O17" s="169" t="s">
        <v>118</v>
      </c>
      <c r="P17" s="169"/>
      <c r="Q17" s="169"/>
    </row>
    <row r="18" spans="1:18" ht="20.100000000000001" customHeight="1" x14ac:dyDescent="0.25">
      <c r="A18" s="47">
        <v>2</v>
      </c>
      <c r="B18" s="48">
        <v>4</v>
      </c>
      <c r="C18" s="48"/>
      <c r="E18" s="2"/>
      <c r="F18" s="49" t="s">
        <v>43</v>
      </c>
      <c r="G18" s="50" t="s">
        <v>35</v>
      </c>
      <c r="H18" s="51"/>
      <c r="I18" s="171" t="s">
        <v>146</v>
      </c>
      <c r="J18" s="171"/>
      <c r="K18" s="171"/>
      <c r="L18" s="171"/>
      <c r="M18" s="171"/>
      <c r="N18" s="49">
        <v>2</v>
      </c>
      <c r="O18" s="183"/>
      <c r="P18" s="184"/>
      <c r="Q18" s="185"/>
    </row>
    <row r="19" spans="1:18" ht="20.100000000000001" customHeight="1" x14ac:dyDescent="0.25">
      <c r="A19" s="52"/>
      <c r="B19" s="8"/>
      <c r="C19" s="8"/>
      <c r="E19" s="2"/>
      <c r="F19" s="53" t="s">
        <v>33</v>
      </c>
      <c r="G19" s="54" t="s">
        <v>0</v>
      </c>
      <c r="H19" s="55"/>
      <c r="I19" s="182" t="s">
        <v>147</v>
      </c>
      <c r="J19" s="182"/>
      <c r="K19" s="182"/>
      <c r="L19" s="182"/>
      <c r="M19" s="182"/>
      <c r="N19" s="56">
        <v>4</v>
      </c>
      <c r="O19" s="183"/>
      <c r="P19" s="184"/>
      <c r="Q19" s="185"/>
    </row>
    <row r="20" spans="1:18" ht="20.100000000000001" customHeight="1" x14ac:dyDescent="0.25">
      <c r="A20" s="57"/>
      <c r="B20" s="8"/>
      <c r="C20" s="8"/>
      <c r="E20" s="2"/>
      <c r="F20" s="53" t="s">
        <v>32</v>
      </c>
      <c r="G20" s="54" t="s">
        <v>0</v>
      </c>
      <c r="H20" s="55"/>
      <c r="I20" s="182" t="s">
        <v>148</v>
      </c>
      <c r="J20" s="182"/>
      <c r="K20" s="182"/>
      <c r="L20" s="182"/>
      <c r="M20" s="182"/>
      <c r="N20" s="58">
        <v>6</v>
      </c>
      <c r="O20" s="183"/>
      <c r="P20" s="184"/>
      <c r="Q20" s="185"/>
    </row>
    <row r="21" spans="1:18" ht="20.100000000000001" customHeight="1" x14ac:dyDescent="0.2">
      <c r="A21" s="57"/>
      <c r="B21" s="8"/>
      <c r="C21" s="8"/>
      <c r="E21" s="59"/>
      <c r="F21" s="60"/>
      <c r="G21" s="61"/>
      <c r="H21" s="62"/>
      <c r="I21" s="61"/>
      <c r="J21" s="61"/>
      <c r="K21" s="61"/>
      <c r="L21" s="61"/>
      <c r="M21" s="62" t="s">
        <v>73</v>
      </c>
      <c r="N21" s="63" t="str">
        <f>IF(R21=0,"",R21)</f>
        <v/>
      </c>
      <c r="R21" s="63">
        <f>IF(E20="x",6,IF(E19="x",4,IF(E18="x",2,0)))</f>
        <v>0</v>
      </c>
    </row>
    <row r="22" spans="1:18" s="65" customFormat="1" ht="12.75" customHeight="1" thickBot="1" x14ac:dyDescent="0.25">
      <c r="A22" s="64"/>
      <c r="D22" s="66"/>
      <c r="G22" s="67"/>
      <c r="H22" s="66"/>
      <c r="N22" s="68"/>
    </row>
    <row r="23" spans="1:18" ht="19.5" customHeight="1" thickBot="1" x14ac:dyDescent="0.3">
      <c r="A23" s="43">
        <f>A24+A28+A31+A34+A37</f>
        <v>5</v>
      </c>
      <c r="B23" s="44">
        <f t="shared" ref="B23:C23" si="1">B24+B28+B31+B34+B37</f>
        <v>2</v>
      </c>
      <c r="C23" s="44">
        <f t="shared" si="1"/>
        <v>5</v>
      </c>
      <c r="D23" s="69"/>
      <c r="E23" s="181" t="s">
        <v>149</v>
      </c>
      <c r="F23" s="181"/>
      <c r="G23" s="181"/>
      <c r="H23" s="181"/>
      <c r="I23" s="181"/>
      <c r="J23" s="181"/>
      <c r="K23" s="181"/>
      <c r="L23" s="181"/>
      <c r="M23" s="181"/>
      <c r="N23" s="46" t="s">
        <v>117</v>
      </c>
      <c r="O23" s="169" t="s">
        <v>118</v>
      </c>
      <c r="P23" s="169"/>
      <c r="Q23" s="169"/>
    </row>
    <row r="24" spans="1:18" ht="20.100000000000001" customHeight="1" x14ac:dyDescent="0.25">
      <c r="A24" s="47">
        <v>3</v>
      </c>
      <c r="B24" s="48">
        <v>2</v>
      </c>
      <c r="C24" s="48"/>
      <c r="E24" s="3"/>
      <c r="F24" s="49" t="s">
        <v>43</v>
      </c>
      <c r="G24" s="50" t="s">
        <v>35</v>
      </c>
      <c r="H24" s="70"/>
      <c r="I24" s="196" t="s">
        <v>137</v>
      </c>
      <c r="J24" s="197"/>
      <c r="K24" s="197"/>
      <c r="L24" s="197"/>
      <c r="M24" s="198"/>
      <c r="N24" s="49">
        <v>3</v>
      </c>
      <c r="O24" s="187"/>
      <c r="P24" s="187"/>
      <c r="Q24" s="187"/>
    </row>
    <row r="25" spans="1:18" ht="20.100000000000001" customHeight="1" x14ac:dyDescent="0.25">
      <c r="A25" s="52"/>
      <c r="B25" s="8"/>
      <c r="C25" s="8"/>
      <c r="E25" s="3"/>
      <c r="F25" s="53" t="s">
        <v>33</v>
      </c>
      <c r="G25" s="54" t="s">
        <v>119</v>
      </c>
      <c r="H25" s="48" t="s">
        <v>60</v>
      </c>
      <c r="I25" s="156" t="s">
        <v>30</v>
      </c>
      <c r="J25" s="156"/>
      <c r="K25" s="156"/>
      <c r="L25" s="156"/>
      <c r="M25" s="156"/>
      <c r="N25" s="56">
        <v>4</v>
      </c>
      <c r="O25" s="187"/>
      <c r="P25" s="187"/>
      <c r="Q25" s="187"/>
    </row>
    <row r="26" spans="1:18" ht="20.100000000000001" customHeight="1" x14ac:dyDescent="0.25">
      <c r="A26" s="52"/>
      <c r="B26" s="8"/>
      <c r="C26" s="8"/>
      <c r="E26" s="3"/>
      <c r="F26" s="53" t="s">
        <v>32</v>
      </c>
      <c r="G26" s="54" t="s">
        <v>36</v>
      </c>
      <c r="H26" s="71"/>
      <c r="I26" s="156" t="s">
        <v>31</v>
      </c>
      <c r="J26" s="156"/>
      <c r="K26" s="156"/>
      <c r="L26" s="156"/>
      <c r="M26" s="156"/>
      <c r="N26" s="58">
        <v>5</v>
      </c>
      <c r="O26" s="187"/>
      <c r="P26" s="187"/>
      <c r="Q26" s="187"/>
    </row>
    <row r="27" spans="1:18" s="18" customFormat="1" ht="12" x14ac:dyDescent="0.25">
      <c r="A27" s="72"/>
      <c r="E27" s="73"/>
      <c r="F27" s="73"/>
      <c r="G27" s="74"/>
      <c r="H27" s="74"/>
      <c r="I27" s="74"/>
      <c r="J27" s="74"/>
      <c r="K27" s="74"/>
      <c r="L27" s="74"/>
      <c r="M27" s="74"/>
      <c r="N27" s="75"/>
      <c r="R27" s="63">
        <f>IF(E26="x",5,IF(E25="x",4,IF(E24="x",3,0)))</f>
        <v>0</v>
      </c>
    </row>
    <row r="28" spans="1:18" ht="20.100000000000001" customHeight="1" x14ac:dyDescent="0.25">
      <c r="A28" s="47"/>
      <c r="B28" s="48"/>
      <c r="C28" s="48">
        <v>2</v>
      </c>
      <c r="E28" s="3"/>
      <c r="F28" s="53" t="s">
        <v>37</v>
      </c>
      <c r="G28" s="54" t="s">
        <v>36</v>
      </c>
      <c r="H28" s="71"/>
      <c r="I28" s="156" t="s">
        <v>13</v>
      </c>
      <c r="J28" s="156"/>
      <c r="K28" s="156"/>
      <c r="L28" s="156"/>
      <c r="M28" s="156"/>
      <c r="N28" s="56">
        <v>1</v>
      </c>
      <c r="O28" s="187"/>
      <c r="P28" s="187"/>
      <c r="Q28" s="187"/>
    </row>
    <row r="29" spans="1:18" ht="20.100000000000001" customHeight="1" x14ac:dyDescent="0.25">
      <c r="A29" s="52"/>
      <c r="B29" s="8"/>
      <c r="C29" s="8"/>
      <c r="E29" s="3"/>
      <c r="F29" s="53" t="s">
        <v>34</v>
      </c>
      <c r="G29" s="54" t="s">
        <v>36</v>
      </c>
      <c r="H29" s="71"/>
      <c r="I29" s="156" t="s">
        <v>14</v>
      </c>
      <c r="J29" s="156"/>
      <c r="K29" s="156"/>
      <c r="L29" s="156"/>
      <c r="M29" s="156"/>
      <c r="N29" s="56">
        <v>2</v>
      </c>
      <c r="O29" s="187"/>
      <c r="P29" s="187"/>
      <c r="Q29" s="187"/>
    </row>
    <row r="30" spans="1:18" s="18" customFormat="1" ht="12" x14ac:dyDescent="0.25">
      <c r="A30" s="72"/>
      <c r="E30" s="73"/>
      <c r="F30" s="73"/>
      <c r="G30" s="74"/>
      <c r="H30" s="74"/>
      <c r="I30" s="74"/>
      <c r="J30" s="74"/>
      <c r="K30" s="74"/>
      <c r="L30" s="74"/>
      <c r="M30" s="74"/>
      <c r="N30" s="75"/>
      <c r="R30" s="63">
        <f>IF(E29="x",2,IF(E28="x",1,0))</f>
        <v>0</v>
      </c>
    </row>
    <row r="31" spans="1:18" ht="20.100000000000001" customHeight="1" x14ac:dyDescent="0.25">
      <c r="A31" s="47"/>
      <c r="B31" s="48"/>
      <c r="C31" s="48">
        <v>2</v>
      </c>
      <c r="E31" s="3"/>
      <c r="F31" s="53" t="s">
        <v>42</v>
      </c>
      <c r="G31" s="54" t="s">
        <v>0</v>
      </c>
      <c r="H31" s="71"/>
      <c r="I31" s="156" t="s">
        <v>15</v>
      </c>
      <c r="J31" s="156"/>
      <c r="K31" s="156"/>
      <c r="L31" s="156"/>
      <c r="M31" s="156"/>
      <c r="N31" s="58">
        <v>1</v>
      </c>
      <c r="O31" s="187"/>
      <c r="P31" s="187"/>
      <c r="Q31" s="187"/>
    </row>
    <row r="32" spans="1:18" ht="20.100000000000001" customHeight="1" x14ac:dyDescent="0.25">
      <c r="A32" s="52"/>
      <c r="B32" s="8"/>
      <c r="C32" s="8"/>
      <c r="E32" s="3"/>
      <c r="F32" s="53" t="s">
        <v>38</v>
      </c>
      <c r="G32" s="54" t="s">
        <v>36</v>
      </c>
      <c r="H32" s="71"/>
      <c r="I32" s="156" t="s">
        <v>16</v>
      </c>
      <c r="J32" s="156"/>
      <c r="K32" s="156"/>
      <c r="L32" s="156"/>
      <c r="M32" s="156"/>
      <c r="N32" s="56">
        <v>2</v>
      </c>
      <c r="O32" s="187"/>
      <c r="P32" s="187"/>
      <c r="Q32" s="187"/>
    </row>
    <row r="33" spans="1:18" s="18" customFormat="1" ht="12" x14ac:dyDescent="0.25">
      <c r="A33" s="72"/>
      <c r="E33" s="73"/>
      <c r="F33" s="73"/>
      <c r="G33" s="74"/>
      <c r="H33" s="74"/>
      <c r="I33" s="74"/>
      <c r="J33" s="74"/>
      <c r="K33" s="74"/>
      <c r="L33" s="74"/>
      <c r="M33" s="74"/>
      <c r="N33" s="76"/>
      <c r="R33" s="63">
        <f>IF(E32="x",2,IF(E31="x",1,0))</f>
        <v>0</v>
      </c>
    </row>
    <row r="34" spans="1:18" ht="20.100000000000001" customHeight="1" x14ac:dyDescent="0.25">
      <c r="A34" s="47">
        <v>2</v>
      </c>
      <c r="B34" s="48"/>
      <c r="C34" s="48"/>
      <c r="E34" s="3"/>
      <c r="F34" s="53" t="s">
        <v>39</v>
      </c>
      <c r="G34" s="54" t="s">
        <v>36</v>
      </c>
      <c r="H34" s="71"/>
      <c r="I34" s="156" t="s">
        <v>17</v>
      </c>
      <c r="J34" s="156"/>
      <c r="K34" s="156"/>
      <c r="L34" s="156"/>
      <c r="M34" s="156"/>
      <c r="N34" s="56">
        <v>1</v>
      </c>
      <c r="O34" s="187"/>
      <c r="P34" s="187"/>
      <c r="Q34" s="187"/>
    </row>
    <row r="35" spans="1:18" ht="20.100000000000001" customHeight="1" x14ac:dyDescent="0.25">
      <c r="A35" s="52"/>
      <c r="B35" s="8"/>
      <c r="C35" s="8"/>
      <c r="E35" s="3"/>
      <c r="F35" s="53" t="s">
        <v>41</v>
      </c>
      <c r="G35" s="54" t="s">
        <v>36</v>
      </c>
      <c r="H35" s="71"/>
      <c r="I35" s="156" t="s">
        <v>18</v>
      </c>
      <c r="J35" s="156"/>
      <c r="K35" s="156"/>
      <c r="L35" s="156"/>
      <c r="M35" s="156"/>
      <c r="N35" s="58">
        <v>2</v>
      </c>
      <c r="O35" s="187"/>
      <c r="P35" s="187"/>
      <c r="Q35" s="187"/>
    </row>
    <row r="36" spans="1:18" s="18" customFormat="1" ht="12" x14ac:dyDescent="0.25">
      <c r="A36" s="72"/>
      <c r="E36" s="73"/>
      <c r="F36" s="73"/>
      <c r="G36" s="74"/>
      <c r="H36" s="74"/>
      <c r="I36" s="74"/>
      <c r="J36" s="74"/>
      <c r="K36" s="74"/>
      <c r="L36" s="74"/>
      <c r="M36" s="74"/>
      <c r="N36" s="76"/>
      <c r="R36" s="63">
        <f>IF(E35="x",2,IF(E34="x",1,0))</f>
        <v>0</v>
      </c>
    </row>
    <row r="37" spans="1:18" ht="20.100000000000001" customHeight="1" x14ac:dyDescent="0.25">
      <c r="A37" s="47"/>
      <c r="B37" s="48"/>
      <c r="C37" s="48">
        <v>1</v>
      </c>
      <c r="E37" s="3"/>
      <c r="F37" s="53" t="s">
        <v>40</v>
      </c>
      <c r="G37" s="54" t="s">
        <v>36</v>
      </c>
      <c r="H37" s="71"/>
      <c r="I37" s="156" t="s">
        <v>19</v>
      </c>
      <c r="J37" s="156"/>
      <c r="K37" s="156"/>
      <c r="L37" s="156"/>
      <c r="M37" s="200"/>
      <c r="N37" s="56">
        <v>1</v>
      </c>
      <c r="O37" s="187"/>
      <c r="P37" s="187"/>
      <c r="Q37" s="187"/>
      <c r="R37" s="63">
        <f>IF(E37="x",1,0)</f>
        <v>0</v>
      </c>
    </row>
    <row r="38" spans="1:18" ht="20.100000000000001" customHeight="1" x14ac:dyDescent="0.2">
      <c r="A38" s="57"/>
      <c r="B38" s="8"/>
      <c r="C38" s="8"/>
      <c r="E38" s="59"/>
      <c r="F38" s="60"/>
      <c r="G38" s="61"/>
      <c r="H38" s="62"/>
      <c r="I38" s="61"/>
      <c r="J38" s="61"/>
      <c r="K38" s="61"/>
      <c r="L38" s="61"/>
      <c r="M38" s="77" t="s">
        <v>74</v>
      </c>
      <c r="N38" s="78" t="str">
        <f>IF(SUM(R27,R30,R33,R36,R37)=0,"",SUM(R27,R30,R33,R36,R37))</f>
        <v/>
      </c>
    </row>
    <row r="39" spans="1:18" ht="12.75" customHeight="1" thickBot="1" x14ac:dyDescent="0.3">
      <c r="E39" s="18"/>
    </row>
    <row r="40" spans="1:18" ht="19.5" customHeight="1" thickBot="1" x14ac:dyDescent="0.3">
      <c r="A40" s="43">
        <f>A41+A47+A49</f>
        <v>5</v>
      </c>
      <c r="B40" s="44">
        <f t="shared" ref="B40:C40" si="2">B41+B47+B49</f>
        <v>1</v>
      </c>
      <c r="C40" s="44">
        <f t="shared" si="2"/>
        <v>3</v>
      </c>
      <c r="D40" s="69"/>
      <c r="E40" s="170" t="s">
        <v>150</v>
      </c>
      <c r="F40" s="170"/>
      <c r="G40" s="170"/>
      <c r="H40" s="170"/>
      <c r="I40" s="170"/>
      <c r="J40" s="170"/>
      <c r="K40" s="170"/>
      <c r="L40" s="170"/>
      <c r="M40" s="170"/>
      <c r="N40" s="46" t="s">
        <v>117</v>
      </c>
      <c r="O40" s="169" t="s">
        <v>118</v>
      </c>
      <c r="P40" s="169"/>
      <c r="Q40" s="169"/>
    </row>
    <row r="41" spans="1:18" ht="20.100000000000001" customHeight="1" x14ac:dyDescent="0.25">
      <c r="A41" s="47">
        <v>5</v>
      </c>
      <c r="B41" s="48">
        <v>1</v>
      </c>
      <c r="C41" s="48"/>
      <c r="E41" s="3"/>
      <c r="F41" s="49" t="s">
        <v>43</v>
      </c>
      <c r="G41" s="50" t="s">
        <v>44</v>
      </c>
      <c r="H41" s="70"/>
      <c r="I41" s="171" t="s">
        <v>151</v>
      </c>
      <c r="J41" s="171"/>
      <c r="K41" s="171"/>
      <c r="L41" s="171"/>
      <c r="M41" s="171"/>
      <c r="N41" s="49">
        <v>3</v>
      </c>
      <c r="O41" s="187"/>
      <c r="P41" s="187"/>
      <c r="Q41" s="187"/>
    </row>
    <row r="42" spans="1:18" ht="19.5" customHeight="1" x14ac:dyDescent="0.25">
      <c r="A42" s="52"/>
      <c r="B42" s="8"/>
      <c r="C42" s="8"/>
      <c r="E42" s="3"/>
      <c r="F42" s="53" t="s">
        <v>33</v>
      </c>
      <c r="G42" s="54" t="s">
        <v>36</v>
      </c>
      <c r="H42" s="71"/>
      <c r="I42" s="156" t="s">
        <v>152</v>
      </c>
      <c r="J42" s="156"/>
      <c r="K42" s="156"/>
      <c r="L42" s="156"/>
      <c r="M42" s="156"/>
      <c r="N42" s="56">
        <v>4</v>
      </c>
      <c r="O42" s="187"/>
      <c r="P42" s="187"/>
      <c r="Q42" s="187"/>
    </row>
    <row r="43" spans="1:18" ht="20.100000000000001" customHeight="1" x14ac:dyDescent="0.25">
      <c r="A43" s="52"/>
      <c r="B43" s="8"/>
      <c r="C43" s="8"/>
      <c r="E43" s="3"/>
      <c r="F43" s="53" t="s">
        <v>32</v>
      </c>
      <c r="G43" s="54" t="s">
        <v>36</v>
      </c>
      <c r="H43" s="71"/>
      <c r="I43" s="156" t="s">
        <v>153</v>
      </c>
      <c r="J43" s="156"/>
      <c r="K43" s="156"/>
      <c r="L43" s="156"/>
      <c r="M43" s="156"/>
      <c r="N43" s="56">
        <v>5</v>
      </c>
      <c r="O43" s="187"/>
      <c r="P43" s="187"/>
      <c r="Q43" s="187"/>
    </row>
    <row r="44" spans="1:18" ht="20.100000000000001" customHeight="1" x14ac:dyDescent="0.25">
      <c r="A44" s="52"/>
      <c r="B44" s="8"/>
      <c r="C44" s="8"/>
      <c r="E44" s="3"/>
      <c r="F44" s="79" t="s">
        <v>45</v>
      </c>
      <c r="G44" s="79" t="s">
        <v>36</v>
      </c>
      <c r="H44" s="71"/>
      <c r="I44" s="190" t="s">
        <v>154</v>
      </c>
      <c r="J44" s="191"/>
      <c r="K44" s="191"/>
      <c r="L44" s="191"/>
      <c r="M44" s="192"/>
      <c r="N44" s="186">
        <v>6</v>
      </c>
      <c r="O44" s="187"/>
      <c r="P44" s="187"/>
      <c r="Q44" s="187"/>
    </row>
    <row r="45" spans="1:18" ht="36.950000000000003" customHeight="1" x14ac:dyDescent="0.2">
      <c r="A45" s="52"/>
      <c r="B45" s="8"/>
      <c r="C45" s="8"/>
      <c r="E45" s="59"/>
      <c r="F45" s="59"/>
      <c r="G45" s="59"/>
      <c r="H45" s="71"/>
      <c r="I45" s="193"/>
      <c r="J45" s="194"/>
      <c r="K45" s="194"/>
      <c r="L45" s="194"/>
      <c r="M45" s="195"/>
      <c r="N45" s="186"/>
      <c r="O45" s="187"/>
      <c r="P45" s="187"/>
      <c r="Q45" s="187"/>
    </row>
    <row r="46" spans="1:18" s="18" customFormat="1" ht="12.75" customHeight="1" x14ac:dyDescent="0.25">
      <c r="A46" s="72"/>
      <c r="E46" s="73"/>
      <c r="F46" s="73"/>
      <c r="G46" s="74"/>
      <c r="H46" s="74"/>
      <c r="I46" s="74"/>
      <c r="J46" s="74"/>
      <c r="K46" s="74"/>
      <c r="L46" s="74"/>
      <c r="M46" s="74"/>
      <c r="N46" s="76"/>
      <c r="R46" s="63">
        <f>IF(E44="x",6,IF(E43="x",5,IF(E42="x",4,IF(E41="x",3,0))))</f>
        <v>0</v>
      </c>
    </row>
    <row r="47" spans="1:18" ht="20.100000000000001" customHeight="1" x14ac:dyDescent="0.25">
      <c r="A47" s="47"/>
      <c r="B47" s="48"/>
      <c r="C47" s="48">
        <v>1</v>
      </c>
      <c r="E47" s="3"/>
      <c r="F47" s="53" t="s">
        <v>37</v>
      </c>
      <c r="G47" s="54" t="s">
        <v>0</v>
      </c>
      <c r="H47" s="71"/>
      <c r="I47" s="188" t="s">
        <v>155</v>
      </c>
      <c r="J47" s="188"/>
      <c r="K47" s="188"/>
      <c r="L47" s="188"/>
      <c r="M47" s="188"/>
      <c r="N47" s="56">
        <v>1</v>
      </c>
      <c r="O47" s="187"/>
      <c r="P47" s="187"/>
      <c r="Q47" s="187"/>
      <c r="R47" s="63">
        <f>IF(E47="x",1,0)</f>
        <v>0</v>
      </c>
    </row>
    <row r="48" spans="1:18" s="18" customFormat="1" ht="12.75" customHeight="1" x14ac:dyDescent="0.25">
      <c r="A48" s="72"/>
      <c r="E48" s="73"/>
      <c r="F48" s="73"/>
      <c r="G48" s="74"/>
      <c r="H48" s="74"/>
      <c r="I48" s="74"/>
      <c r="J48" s="74"/>
      <c r="K48" s="74"/>
      <c r="L48" s="74"/>
      <c r="M48" s="74"/>
      <c r="N48" s="76"/>
      <c r="O48" s="80"/>
      <c r="P48" s="80"/>
      <c r="Q48" s="80"/>
    </row>
    <row r="49" spans="1:18" ht="20.100000000000001" customHeight="1" x14ac:dyDescent="0.25">
      <c r="A49" s="47"/>
      <c r="B49" s="48"/>
      <c r="C49" s="48">
        <v>2</v>
      </c>
      <c r="E49" s="3"/>
      <c r="F49" s="53" t="s">
        <v>42</v>
      </c>
      <c r="G49" s="54" t="s">
        <v>0</v>
      </c>
      <c r="H49" s="71"/>
      <c r="I49" s="188" t="s">
        <v>156</v>
      </c>
      <c r="J49" s="188"/>
      <c r="K49" s="188"/>
      <c r="L49" s="188"/>
      <c r="M49" s="202"/>
      <c r="N49" s="56">
        <v>2</v>
      </c>
      <c r="O49" s="183"/>
      <c r="P49" s="184"/>
      <c r="Q49" s="185"/>
      <c r="R49" s="63">
        <f>IF(E49="x",2,0)</f>
        <v>0</v>
      </c>
    </row>
    <row r="50" spans="1:18" ht="20.100000000000001" customHeight="1" x14ac:dyDescent="0.2">
      <c r="A50" s="57"/>
      <c r="B50" s="8"/>
      <c r="C50" s="8"/>
      <c r="E50" s="59"/>
      <c r="F50" s="60"/>
      <c r="G50" s="61"/>
      <c r="H50" s="62"/>
      <c r="I50" s="61"/>
      <c r="J50" s="61"/>
      <c r="K50" s="61"/>
      <c r="L50" s="61"/>
      <c r="M50" s="77" t="s">
        <v>75</v>
      </c>
      <c r="N50" s="81" t="str">
        <f>IF(SUM(R46,R47,R49)=0,"",SUM(R46,R47,R49))</f>
        <v/>
      </c>
    </row>
    <row r="51" spans="1:18" ht="12.75" customHeight="1" thickBot="1" x14ac:dyDescent="0.3"/>
    <row r="52" spans="1:18" ht="19.5" customHeight="1" thickBot="1" x14ac:dyDescent="0.3">
      <c r="A52" s="43">
        <f>+A53+A57</f>
        <v>5</v>
      </c>
      <c r="B52" s="44">
        <f t="shared" ref="B52:C52" si="3">+B53+B57</f>
        <v>5</v>
      </c>
      <c r="C52" s="44">
        <f t="shared" si="3"/>
        <v>0</v>
      </c>
      <c r="D52" s="69"/>
      <c r="E52" s="181" t="s">
        <v>157</v>
      </c>
      <c r="F52" s="181"/>
      <c r="G52" s="181"/>
      <c r="H52" s="181"/>
      <c r="I52" s="181"/>
      <c r="J52" s="181"/>
      <c r="K52" s="181"/>
      <c r="L52" s="181"/>
      <c r="M52" s="181"/>
      <c r="N52" s="46" t="s">
        <v>117</v>
      </c>
      <c r="O52" s="169" t="s">
        <v>118</v>
      </c>
      <c r="P52" s="169"/>
      <c r="Q52" s="169"/>
    </row>
    <row r="53" spans="1:18" ht="20.100000000000001" customHeight="1" x14ac:dyDescent="0.25">
      <c r="A53" s="47">
        <v>5</v>
      </c>
      <c r="B53" s="48">
        <v>2</v>
      </c>
      <c r="C53" s="48"/>
      <c r="E53" s="4"/>
      <c r="F53" s="82" t="s">
        <v>43</v>
      </c>
      <c r="G53" s="83" t="s">
        <v>44</v>
      </c>
      <c r="H53" s="84"/>
      <c r="I53" s="203" t="s">
        <v>20</v>
      </c>
      <c r="J53" s="203"/>
      <c r="K53" s="203"/>
      <c r="L53" s="203"/>
      <c r="M53" s="203"/>
      <c r="N53" s="82">
        <v>5</v>
      </c>
      <c r="O53" s="189"/>
      <c r="P53" s="189"/>
      <c r="Q53" s="189"/>
    </row>
    <row r="54" spans="1:18" ht="20.100000000000001" customHeight="1" x14ac:dyDescent="0.25">
      <c r="A54" s="52"/>
      <c r="B54" s="8"/>
      <c r="C54" s="8"/>
      <c r="E54" s="3"/>
      <c r="F54" s="79" t="s">
        <v>33</v>
      </c>
      <c r="G54" s="79" t="s">
        <v>0</v>
      </c>
      <c r="H54" s="74"/>
      <c r="I54" s="156" t="s">
        <v>21</v>
      </c>
      <c r="J54" s="156"/>
      <c r="K54" s="156"/>
      <c r="L54" s="156"/>
      <c r="M54" s="156"/>
      <c r="N54" s="186">
        <v>7</v>
      </c>
      <c r="O54" s="187"/>
      <c r="P54" s="187"/>
      <c r="Q54" s="187"/>
    </row>
    <row r="55" spans="1:18" ht="20.100000000000001" customHeight="1" x14ac:dyDescent="0.25">
      <c r="A55" s="52"/>
      <c r="B55" s="8"/>
      <c r="C55" s="8"/>
      <c r="E55" s="73"/>
      <c r="F55" s="85"/>
      <c r="G55" s="85"/>
      <c r="H55" s="74"/>
      <c r="I55" s="156"/>
      <c r="J55" s="156"/>
      <c r="K55" s="156"/>
      <c r="L55" s="156"/>
      <c r="M55" s="156"/>
      <c r="N55" s="186"/>
      <c r="O55" s="187"/>
      <c r="P55" s="187"/>
      <c r="Q55" s="187"/>
    </row>
    <row r="56" spans="1:18" s="18" customFormat="1" ht="12.75" customHeight="1" x14ac:dyDescent="0.25">
      <c r="A56" s="72"/>
      <c r="E56" s="73"/>
      <c r="F56" s="73"/>
      <c r="G56" s="74"/>
      <c r="H56" s="74"/>
      <c r="I56" s="74"/>
      <c r="J56" s="74"/>
      <c r="K56" s="74"/>
      <c r="L56" s="74"/>
      <c r="M56" s="74"/>
      <c r="N56" s="76"/>
      <c r="R56" s="63">
        <f>IF(E54="x",7,IF(E53="x",5,0))</f>
        <v>0</v>
      </c>
    </row>
    <row r="57" spans="1:18" ht="20.100000000000001" customHeight="1" x14ac:dyDescent="0.25">
      <c r="A57" s="47"/>
      <c r="B57" s="48">
        <v>3</v>
      </c>
      <c r="C57" s="48"/>
      <c r="E57" s="3"/>
      <c r="F57" s="53" t="s">
        <v>37</v>
      </c>
      <c r="G57" s="54" t="s">
        <v>0</v>
      </c>
      <c r="H57" s="74"/>
      <c r="I57" s="204" t="s">
        <v>22</v>
      </c>
      <c r="J57" s="205"/>
      <c r="K57" s="205"/>
      <c r="L57" s="205"/>
      <c r="M57" s="206"/>
      <c r="N57" s="56">
        <v>2</v>
      </c>
      <c r="O57" s="183"/>
      <c r="P57" s="184"/>
      <c r="Q57" s="185"/>
    </row>
    <row r="58" spans="1:18" ht="20.100000000000001" customHeight="1" x14ac:dyDescent="0.25">
      <c r="A58" s="52"/>
      <c r="B58" s="8"/>
      <c r="C58" s="8"/>
      <c r="E58" s="3"/>
      <c r="F58" s="53" t="s">
        <v>34</v>
      </c>
      <c r="G58" s="54" t="s">
        <v>0</v>
      </c>
      <c r="H58" s="74"/>
      <c r="I58" s="204" t="s">
        <v>23</v>
      </c>
      <c r="J58" s="205"/>
      <c r="K58" s="205"/>
      <c r="L58" s="205"/>
      <c r="M58" s="206"/>
      <c r="N58" s="56">
        <v>3</v>
      </c>
      <c r="O58" s="183"/>
      <c r="P58" s="184"/>
      <c r="Q58" s="185"/>
    </row>
    <row r="59" spans="1:18" ht="20.100000000000001" customHeight="1" x14ac:dyDescent="0.2">
      <c r="A59" s="57"/>
      <c r="B59" s="8"/>
      <c r="C59" s="8"/>
      <c r="E59" s="59"/>
      <c r="F59" s="60"/>
      <c r="G59" s="61"/>
      <c r="H59" s="62"/>
      <c r="I59" s="61"/>
      <c r="J59" s="61"/>
      <c r="K59" s="61"/>
      <c r="L59" s="61"/>
      <c r="M59" s="77" t="s">
        <v>76</v>
      </c>
      <c r="N59" s="81" t="str">
        <f>IF(SUM(R56,R59)=0,"",SUM(R56,R59))</f>
        <v/>
      </c>
      <c r="R59" s="63">
        <f>IF(E58="x",3,IF(E57="x",2,0))</f>
        <v>0</v>
      </c>
    </row>
    <row r="60" spans="1:18" ht="12.75" customHeight="1" x14ac:dyDescent="0.25">
      <c r="A60" s="52"/>
      <c r="B60" s="8"/>
      <c r="C60" s="8"/>
    </row>
    <row r="61" spans="1:18" ht="12.75" customHeight="1" thickBot="1" x14ac:dyDescent="0.3">
      <c r="A61" s="38" t="s">
        <v>48</v>
      </c>
      <c r="B61" s="39" t="s">
        <v>11</v>
      </c>
      <c r="C61" s="39" t="s">
        <v>12</v>
      </c>
    </row>
    <row r="62" spans="1:18" ht="19.5" customHeight="1" thickBot="1" x14ac:dyDescent="0.3">
      <c r="A62" s="43">
        <f>+A63</f>
        <v>3</v>
      </c>
      <c r="B62" s="44">
        <f t="shared" ref="B62:C62" si="4">+B63</f>
        <v>0</v>
      </c>
      <c r="C62" s="44">
        <f t="shared" si="4"/>
        <v>4</v>
      </c>
      <c r="D62" s="69"/>
      <c r="E62" s="180" t="s">
        <v>158</v>
      </c>
      <c r="F62" s="207"/>
      <c r="G62" s="207"/>
      <c r="H62" s="207"/>
      <c r="I62" s="207"/>
      <c r="J62" s="207"/>
      <c r="K62" s="207"/>
      <c r="L62" s="207"/>
      <c r="M62" s="208"/>
      <c r="N62" s="46" t="s">
        <v>117</v>
      </c>
      <c r="O62" s="169" t="s">
        <v>118</v>
      </c>
      <c r="P62" s="169"/>
      <c r="Q62" s="169"/>
    </row>
    <row r="63" spans="1:18" ht="20.100000000000001" customHeight="1" x14ac:dyDescent="0.25">
      <c r="A63" s="47">
        <v>3</v>
      </c>
      <c r="B63" s="48"/>
      <c r="C63" s="48">
        <v>4</v>
      </c>
      <c r="E63" s="4"/>
      <c r="F63" s="82" t="s">
        <v>43</v>
      </c>
      <c r="G63" s="83" t="s">
        <v>35</v>
      </c>
      <c r="H63" s="84"/>
      <c r="I63" s="209" t="s">
        <v>159</v>
      </c>
      <c r="J63" s="210"/>
      <c r="K63" s="210"/>
      <c r="L63" s="210"/>
      <c r="M63" s="211"/>
      <c r="N63" s="86">
        <v>3</v>
      </c>
      <c r="O63" s="172"/>
      <c r="P63" s="173"/>
      <c r="Q63" s="174"/>
    </row>
    <row r="64" spans="1:18" ht="20.100000000000001" customHeight="1" x14ac:dyDescent="0.25">
      <c r="A64" s="52"/>
      <c r="B64" s="8"/>
      <c r="C64" s="8"/>
      <c r="E64" s="3"/>
      <c r="F64" s="53" t="s">
        <v>33</v>
      </c>
      <c r="G64" s="54" t="s">
        <v>120</v>
      </c>
      <c r="H64" s="6" t="s">
        <v>61</v>
      </c>
      <c r="I64" s="175" t="s">
        <v>160</v>
      </c>
      <c r="J64" s="161"/>
      <c r="K64" s="161"/>
      <c r="L64" s="161"/>
      <c r="M64" s="162"/>
      <c r="N64" s="56">
        <v>5</v>
      </c>
      <c r="O64" s="183"/>
      <c r="P64" s="184"/>
      <c r="Q64" s="185"/>
    </row>
    <row r="65" spans="1:18" ht="20.100000000000001" customHeight="1" x14ac:dyDescent="0.25">
      <c r="A65" s="52"/>
      <c r="B65" s="8"/>
      <c r="C65" s="8"/>
      <c r="E65" s="3"/>
      <c r="F65" s="53" t="s">
        <v>32</v>
      </c>
      <c r="G65" s="54" t="s">
        <v>0</v>
      </c>
      <c r="H65" s="74"/>
      <c r="I65" s="175" t="s">
        <v>161</v>
      </c>
      <c r="J65" s="161"/>
      <c r="K65" s="161"/>
      <c r="L65" s="161"/>
      <c r="M65" s="162"/>
      <c r="N65" s="87">
        <v>7</v>
      </c>
      <c r="O65" s="183"/>
      <c r="P65" s="184"/>
      <c r="Q65" s="185"/>
    </row>
    <row r="66" spans="1:18" ht="20.100000000000001" customHeight="1" x14ac:dyDescent="0.2">
      <c r="A66" s="57"/>
      <c r="B66" s="8"/>
      <c r="C66" s="8"/>
      <c r="E66" s="59"/>
      <c r="F66" s="60"/>
      <c r="G66" s="61"/>
      <c r="H66" s="62"/>
      <c r="I66" s="61"/>
      <c r="J66" s="61"/>
      <c r="K66" s="61"/>
      <c r="L66" s="61"/>
      <c r="M66" s="88" t="s">
        <v>77</v>
      </c>
      <c r="N66" s="63" t="str">
        <f>IF(R66=0,"",R66)</f>
        <v/>
      </c>
      <c r="R66" s="63">
        <f>IF(E65="x",7,IF(E64="x",5,IF(E63="x",3,0)))</f>
        <v>0</v>
      </c>
    </row>
    <row r="67" spans="1:18" ht="12.75" customHeight="1" thickBot="1" x14ac:dyDescent="0.3">
      <c r="A67" s="52"/>
      <c r="B67" s="8"/>
      <c r="C67" s="8"/>
    </row>
    <row r="68" spans="1:18" ht="19.5" customHeight="1" thickBot="1" x14ac:dyDescent="0.3">
      <c r="A68" s="43">
        <f>+A69+A72</f>
        <v>2</v>
      </c>
      <c r="B68" s="44">
        <f t="shared" ref="B68:C68" si="5">+B69+B72</f>
        <v>4</v>
      </c>
      <c r="C68" s="44">
        <f t="shared" si="5"/>
        <v>0</v>
      </c>
      <c r="D68" s="89"/>
      <c r="E68" s="223" t="s">
        <v>162</v>
      </c>
      <c r="F68" s="223"/>
      <c r="G68" s="223"/>
      <c r="H68" s="223"/>
      <c r="I68" s="223"/>
      <c r="J68" s="223"/>
      <c r="K68" s="223"/>
      <c r="L68" s="223"/>
      <c r="M68" s="223"/>
      <c r="N68" s="46" t="s">
        <v>117</v>
      </c>
      <c r="O68" s="169" t="s">
        <v>118</v>
      </c>
      <c r="P68" s="169"/>
      <c r="Q68" s="169"/>
    </row>
    <row r="69" spans="1:18" ht="20.100000000000001" customHeight="1" x14ac:dyDescent="0.25">
      <c r="A69" s="47">
        <v>2</v>
      </c>
      <c r="B69" s="48">
        <v>2</v>
      </c>
      <c r="C69" s="48"/>
      <c r="E69" s="3"/>
      <c r="F69" s="53" t="s">
        <v>43</v>
      </c>
      <c r="G69" s="54" t="s">
        <v>121</v>
      </c>
      <c r="H69" s="48" t="s">
        <v>62</v>
      </c>
      <c r="I69" s="156" t="s">
        <v>24</v>
      </c>
      <c r="J69" s="156"/>
      <c r="K69" s="156"/>
      <c r="L69" s="156"/>
      <c r="M69" s="156"/>
      <c r="N69" s="56">
        <v>2</v>
      </c>
      <c r="O69" s="187"/>
      <c r="P69" s="187"/>
      <c r="Q69" s="187"/>
    </row>
    <row r="70" spans="1:18" ht="29.1" customHeight="1" x14ac:dyDescent="0.25">
      <c r="A70" s="52"/>
      <c r="B70" s="8"/>
      <c r="C70" s="8"/>
      <c r="E70" s="3"/>
      <c r="F70" s="53" t="s">
        <v>33</v>
      </c>
      <c r="G70" s="54" t="s">
        <v>121</v>
      </c>
      <c r="H70" s="90"/>
      <c r="I70" s="156" t="s">
        <v>163</v>
      </c>
      <c r="J70" s="156"/>
      <c r="K70" s="156"/>
      <c r="L70" s="156"/>
      <c r="M70" s="156"/>
      <c r="N70" s="56">
        <v>4</v>
      </c>
      <c r="O70" s="187"/>
      <c r="P70" s="187"/>
      <c r="Q70" s="187"/>
    </row>
    <row r="71" spans="1:18" s="18" customFormat="1" ht="12.75" customHeight="1" x14ac:dyDescent="0.25">
      <c r="A71" s="72"/>
      <c r="E71" s="73"/>
      <c r="F71" s="73"/>
      <c r="G71" s="74"/>
      <c r="H71" s="74"/>
      <c r="I71" s="74"/>
      <c r="J71" s="74"/>
      <c r="K71" s="74"/>
      <c r="L71" s="74"/>
      <c r="M71" s="74"/>
      <c r="N71" s="76"/>
      <c r="R71" s="63">
        <f>IF(E70="x",4,IF(E69="x",2,0))</f>
        <v>0</v>
      </c>
    </row>
    <row r="72" spans="1:18" ht="24" customHeight="1" x14ac:dyDescent="0.25">
      <c r="A72" s="47"/>
      <c r="B72" s="48">
        <v>2</v>
      </c>
      <c r="C72" s="48"/>
      <c r="E72" s="3"/>
      <c r="F72" s="53" t="s">
        <v>37</v>
      </c>
      <c r="G72" s="54" t="s">
        <v>0</v>
      </c>
      <c r="H72" s="71"/>
      <c r="I72" s="156" t="s">
        <v>46</v>
      </c>
      <c r="J72" s="156"/>
      <c r="K72" s="156"/>
      <c r="L72" s="156"/>
      <c r="M72" s="156"/>
      <c r="N72" s="56">
        <v>2</v>
      </c>
      <c r="O72" s="187"/>
      <c r="P72" s="187"/>
      <c r="Q72" s="187"/>
    </row>
    <row r="73" spans="1:18" ht="20.100000000000001" customHeight="1" x14ac:dyDescent="0.2">
      <c r="A73" s="57"/>
      <c r="B73" s="8"/>
      <c r="C73" s="8"/>
      <c r="E73" s="59"/>
      <c r="F73" s="60"/>
      <c r="G73" s="61"/>
      <c r="H73" s="62"/>
      <c r="I73" s="61"/>
      <c r="J73" s="61"/>
      <c r="K73" s="61"/>
      <c r="L73" s="61"/>
      <c r="M73" s="91" t="s">
        <v>78</v>
      </c>
      <c r="N73" s="78" t="str">
        <f>IF(SUM(R71,R73)=0,"",SUM(R71,R73))</f>
        <v/>
      </c>
      <c r="R73" s="63">
        <f>IF(E72="x",2,0)</f>
        <v>0</v>
      </c>
    </row>
    <row r="74" spans="1:18" ht="12.75" customHeight="1" x14ac:dyDescent="0.25">
      <c r="A74" s="52"/>
      <c r="B74" s="8"/>
      <c r="C74" s="8"/>
    </row>
    <row r="75" spans="1:18" ht="14.1" customHeight="1" x14ac:dyDescent="0.25">
      <c r="A75" s="52"/>
      <c r="B75" s="8"/>
      <c r="C75" s="8"/>
      <c r="L75" s="212" t="s">
        <v>128</v>
      </c>
      <c r="M75" s="212"/>
      <c r="N75" s="92" t="str">
        <f>IF(SUM(N21,N38,N50,N59,N66,N73)=0,"",SUM(N21,N38,N50,N59,N66,N73))</f>
        <v/>
      </c>
    </row>
    <row r="76" spans="1:18" ht="12.75" customHeight="1" thickBot="1" x14ac:dyDescent="0.25">
      <c r="A76" s="64" t="s">
        <v>48</v>
      </c>
      <c r="B76" s="65" t="s">
        <v>11</v>
      </c>
      <c r="C76" s="65" t="s">
        <v>12</v>
      </c>
    </row>
    <row r="77" spans="1:18" ht="20.100000000000001" customHeight="1" thickBot="1" x14ac:dyDescent="0.3">
      <c r="A77" s="93">
        <f>+A79+A85+A93+A101+A111+A115</f>
        <v>16</v>
      </c>
      <c r="B77" s="94">
        <f>+B79+B85+B93+B101+B111+B115</f>
        <v>8</v>
      </c>
      <c r="C77" s="94">
        <f>+C79+C85+C93+C101+C111+C115</f>
        <v>6</v>
      </c>
      <c r="D77" s="95"/>
      <c r="E77" s="224" t="s">
        <v>164</v>
      </c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</row>
    <row r="78" spans="1:18" ht="12.75" customHeight="1" thickBot="1" x14ac:dyDescent="0.3">
      <c r="A78" s="38" t="s">
        <v>48</v>
      </c>
      <c r="B78" s="39" t="s">
        <v>11</v>
      </c>
      <c r="C78" s="39" t="s">
        <v>12</v>
      </c>
    </row>
    <row r="79" spans="1:18" ht="19.5" customHeight="1" thickBot="1" x14ac:dyDescent="0.3">
      <c r="A79" s="43">
        <f>+A80+A82</f>
        <v>3</v>
      </c>
      <c r="B79" s="44">
        <f t="shared" ref="B79:C79" si="6">+B80+B82</f>
        <v>0</v>
      </c>
      <c r="C79" s="44">
        <f t="shared" si="6"/>
        <v>2</v>
      </c>
      <c r="D79" s="45"/>
      <c r="E79" s="181" t="s">
        <v>165</v>
      </c>
      <c r="F79" s="181"/>
      <c r="G79" s="181"/>
      <c r="H79" s="181"/>
      <c r="I79" s="181"/>
      <c r="J79" s="181"/>
      <c r="K79" s="181"/>
      <c r="L79" s="181"/>
      <c r="M79" s="181"/>
      <c r="N79" s="46" t="s">
        <v>117</v>
      </c>
      <c r="O79" s="169" t="s">
        <v>118</v>
      </c>
      <c r="P79" s="169"/>
      <c r="Q79" s="169"/>
    </row>
    <row r="80" spans="1:18" ht="20.100000000000001" customHeight="1" x14ac:dyDescent="0.25">
      <c r="A80" s="47">
        <v>3</v>
      </c>
      <c r="B80" s="48"/>
      <c r="C80" s="48"/>
      <c r="E80" s="4"/>
      <c r="F80" s="96" t="s">
        <v>43</v>
      </c>
      <c r="G80" s="97" t="s">
        <v>35</v>
      </c>
      <c r="H80" s="97"/>
      <c r="I80" s="225" t="s">
        <v>47</v>
      </c>
      <c r="J80" s="225"/>
      <c r="K80" s="225"/>
      <c r="L80" s="225"/>
      <c r="M80" s="225"/>
      <c r="N80" s="98">
        <v>3</v>
      </c>
      <c r="O80" s="172"/>
      <c r="P80" s="173"/>
      <c r="Q80" s="174"/>
    </row>
    <row r="81" spans="1:18" s="18" customFormat="1" ht="12.75" customHeight="1" x14ac:dyDescent="0.25">
      <c r="A81" s="72"/>
      <c r="E81" s="73"/>
      <c r="F81" s="73"/>
      <c r="G81" s="74"/>
      <c r="H81" s="74"/>
      <c r="I81" s="74"/>
      <c r="J81" s="74"/>
      <c r="K81" s="74"/>
      <c r="L81" s="74"/>
      <c r="M81" s="74"/>
      <c r="N81" s="76"/>
      <c r="R81" s="63">
        <f>IF(E80="x",3,0)</f>
        <v>0</v>
      </c>
    </row>
    <row r="82" spans="1:18" ht="20.100000000000001" customHeight="1" x14ac:dyDescent="0.25">
      <c r="A82" s="47"/>
      <c r="B82" s="48"/>
      <c r="C82" s="48">
        <v>2</v>
      </c>
      <c r="E82" s="3"/>
      <c r="F82" s="53" t="s">
        <v>37</v>
      </c>
      <c r="G82" s="54" t="s">
        <v>0</v>
      </c>
      <c r="H82" s="71"/>
      <c r="I82" s="156" t="s">
        <v>123</v>
      </c>
      <c r="J82" s="156"/>
      <c r="K82" s="156"/>
      <c r="L82" s="156"/>
      <c r="M82" s="200"/>
      <c r="N82" s="58">
        <v>2</v>
      </c>
      <c r="O82" s="183"/>
      <c r="P82" s="184"/>
      <c r="Q82" s="185"/>
    </row>
    <row r="83" spans="1:18" ht="20.100000000000001" customHeight="1" x14ac:dyDescent="0.2">
      <c r="A83" s="57"/>
      <c r="B83" s="8"/>
      <c r="C83" s="8"/>
      <c r="E83" s="59"/>
      <c r="F83" s="60"/>
      <c r="G83" s="61"/>
      <c r="H83" s="62"/>
      <c r="I83" s="61"/>
      <c r="J83" s="61"/>
      <c r="K83" s="61"/>
      <c r="L83" s="61"/>
      <c r="M83" s="77" t="s">
        <v>79</v>
      </c>
      <c r="N83" s="81" t="str">
        <f>IF(SUM(R81,R83)=0,"",SUM(R81,R83))</f>
        <v/>
      </c>
      <c r="R83" s="63">
        <f>IF(E82="x",2,0)</f>
        <v>0</v>
      </c>
    </row>
    <row r="84" spans="1:18" s="59" customFormat="1" ht="12.75" customHeight="1" thickBot="1" x14ac:dyDescent="0.25">
      <c r="A84" s="99"/>
      <c r="B84" s="100"/>
      <c r="C84" s="100"/>
      <c r="D84" s="101"/>
      <c r="E84" s="18"/>
      <c r="F84" s="65"/>
      <c r="G84" s="67"/>
      <c r="H84" s="101"/>
      <c r="N84" s="65"/>
    </row>
    <row r="85" spans="1:18" ht="19.5" customHeight="1" thickBot="1" x14ac:dyDescent="0.3">
      <c r="A85" s="43">
        <f>+A86+A88+A90</f>
        <v>2</v>
      </c>
      <c r="B85" s="44">
        <f t="shared" ref="B85:C85" si="7">+B86+B88+B90</f>
        <v>3</v>
      </c>
      <c r="C85" s="44">
        <f t="shared" si="7"/>
        <v>0</v>
      </c>
      <c r="D85" s="45"/>
      <c r="E85" s="181" t="s">
        <v>166</v>
      </c>
      <c r="F85" s="181"/>
      <c r="G85" s="181"/>
      <c r="H85" s="181"/>
      <c r="I85" s="181"/>
      <c r="J85" s="181"/>
      <c r="K85" s="181"/>
      <c r="L85" s="181"/>
      <c r="M85" s="181"/>
      <c r="N85" s="46" t="s">
        <v>117</v>
      </c>
      <c r="O85" s="169" t="s">
        <v>118</v>
      </c>
      <c r="P85" s="169"/>
      <c r="Q85" s="169"/>
    </row>
    <row r="86" spans="1:18" ht="20.100000000000001" customHeight="1" x14ac:dyDescent="0.25">
      <c r="A86" s="47">
        <v>2</v>
      </c>
      <c r="B86" s="48"/>
      <c r="C86" s="48"/>
      <c r="E86" s="3"/>
      <c r="F86" s="102" t="s">
        <v>43</v>
      </c>
      <c r="G86" s="103" t="s">
        <v>35</v>
      </c>
      <c r="H86" s="103"/>
      <c r="I86" s="201" t="s">
        <v>1</v>
      </c>
      <c r="J86" s="201"/>
      <c r="K86" s="201"/>
      <c r="L86" s="201"/>
      <c r="M86" s="201"/>
      <c r="N86" s="98">
        <v>2</v>
      </c>
      <c r="O86" s="172"/>
      <c r="P86" s="173"/>
      <c r="Q86" s="174"/>
    </row>
    <row r="87" spans="1:18" s="18" customFormat="1" ht="12.75" customHeight="1" x14ac:dyDescent="0.25">
      <c r="A87" s="72"/>
      <c r="E87" s="73"/>
      <c r="F87" s="73"/>
      <c r="G87" s="74"/>
      <c r="H87" s="74"/>
      <c r="I87" s="74"/>
      <c r="J87" s="74"/>
      <c r="K87" s="74"/>
      <c r="L87" s="74"/>
      <c r="M87" s="74"/>
      <c r="N87" s="76"/>
      <c r="R87" s="63">
        <f>IF(E86="x",2,0)</f>
        <v>0</v>
      </c>
    </row>
    <row r="88" spans="1:18" ht="20.100000000000001" customHeight="1" x14ac:dyDescent="0.25">
      <c r="A88" s="47"/>
      <c r="B88" s="48">
        <v>1</v>
      </c>
      <c r="C88" s="48"/>
      <c r="E88" s="3"/>
      <c r="F88" s="53" t="s">
        <v>37</v>
      </c>
      <c r="G88" s="54" t="s">
        <v>122</v>
      </c>
      <c r="H88" s="48" t="s">
        <v>63</v>
      </c>
      <c r="I88" s="156" t="s">
        <v>25</v>
      </c>
      <c r="J88" s="156"/>
      <c r="K88" s="156"/>
      <c r="L88" s="156"/>
      <c r="M88" s="156"/>
      <c r="N88" s="58">
        <v>1</v>
      </c>
      <c r="O88" s="183"/>
      <c r="P88" s="184"/>
      <c r="Q88" s="185"/>
    </row>
    <row r="89" spans="1:18" s="18" customFormat="1" ht="12.75" customHeight="1" x14ac:dyDescent="0.25">
      <c r="A89" s="72"/>
      <c r="E89" s="73"/>
      <c r="F89" s="73"/>
      <c r="G89" s="74"/>
      <c r="H89" s="74"/>
      <c r="I89" s="74"/>
      <c r="J89" s="74"/>
      <c r="K89" s="74"/>
      <c r="L89" s="74"/>
      <c r="M89" s="74"/>
      <c r="N89" s="76"/>
      <c r="R89" s="63">
        <f>IF(E88="x",1,0)</f>
        <v>0</v>
      </c>
    </row>
    <row r="90" spans="1:18" ht="20.100000000000001" customHeight="1" x14ac:dyDescent="0.25">
      <c r="A90" s="47"/>
      <c r="B90" s="48">
        <v>2</v>
      </c>
      <c r="C90" s="48"/>
      <c r="E90" s="3"/>
      <c r="F90" s="53" t="s">
        <v>42</v>
      </c>
      <c r="G90" s="54" t="s">
        <v>0</v>
      </c>
      <c r="H90" s="71"/>
      <c r="I90" s="156" t="s">
        <v>26</v>
      </c>
      <c r="J90" s="156"/>
      <c r="K90" s="156"/>
      <c r="L90" s="156"/>
      <c r="M90" s="200"/>
      <c r="N90" s="58">
        <v>2</v>
      </c>
      <c r="O90" s="183"/>
      <c r="P90" s="184"/>
      <c r="Q90" s="185"/>
    </row>
    <row r="91" spans="1:18" ht="20.100000000000001" customHeight="1" x14ac:dyDescent="0.2">
      <c r="A91" s="57"/>
      <c r="B91" s="8"/>
      <c r="C91" s="8"/>
      <c r="E91" s="59"/>
      <c r="F91" s="60"/>
      <c r="G91" s="61"/>
      <c r="H91" s="62"/>
      <c r="I91" s="61"/>
      <c r="J91" s="61"/>
      <c r="K91" s="61"/>
      <c r="L91" s="61"/>
      <c r="M91" s="77" t="s">
        <v>80</v>
      </c>
      <c r="N91" s="81" t="str">
        <f>IF(SUM(R87,R89,R91)=0,"",SUM(R87,R89,R91))</f>
        <v/>
      </c>
      <c r="R91" s="63">
        <f>IF(E90="x",2,0)</f>
        <v>0</v>
      </c>
    </row>
    <row r="92" spans="1:18" ht="12.75" customHeight="1" thickBot="1" x14ac:dyDescent="0.3">
      <c r="A92" s="38" t="s">
        <v>48</v>
      </c>
      <c r="B92" s="39" t="s">
        <v>11</v>
      </c>
      <c r="C92" s="39" t="s">
        <v>12</v>
      </c>
    </row>
    <row r="93" spans="1:18" ht="19.5" customHeight="1" thickBot="1" x14ac:dyDescent="0.3">
      <c r="A93" s="43">
        <f>+A94+A96+A98</f>
        <v>2</v>
      </c>
      <c r="B93" s="44">
        <f t="shared" ref="B93:C93" si="8">+B94+B96+B98</f>
        <v>0</v>
      </c>
      <c r="C93" s="44">
        <f t="shared" si="8"/>
        <v>4</v>
      </c>
      <c r="D93" s="45"/>
      <c r="E93" s="160" t="s">
        <v>167</v>
      </c>
      <c r="F93" s="160"/>
      <c r="G93" s="160"/>
      <c r="H93" s="160"/>
      <c r="I93" s="160"/>
      <c r="J93" s="160"/>
      <c r="K93" s="160"/>
      <c r="L93" s="160"/>
      <c r="M93" s="160"/>
      <c r="N93" s="46" t="s">
        <v>117</v>
      </c>
      <c r="O93" s="169" t="s">
        <v>118</v>
      </c>
      <c r="P93" s="169"/>
      <c r="Q93" s="169"/>
    </row>
    <row r="94" spans="1:18" ht="20.100000000000001" customHeight="1" x14ac:dyDescent="0.25">
      <c r="A94" s="47">
        <v>2</v>
      </c>
      <c r="B94" s="48"/>
      <c r="C94" s="48"/>
      <c r="E94" s="3"/>
      <c r="F94" s="102" t="s">
        <v>43</v>
      </c>
      <c r="G94" s="103" t="s">
        <v>35</v>
      </c>
      <c r="H94" s="103"/>
      <c r="I94" s="201" t="s">
        <v>127</v>
      </c>
      <c r="J94" s="201"/>
      <c r="K94" s="201"/>
      <c r="L94" s="201"/>
      <c r="M94" s="201"/>
      <c r="N94" s="104">
        <v>2</v>
      </c>
      <c r="O94" s="183"/>
      <c r="P94" s="184"/>
      <c r="Q94" s="185"/>
    </row>
    <row r="95" spans="1:18" s="18" customFormat="1" ht="12.75" customHeight="1" x14ac:dyDescent="0.25">
      <c r="A95" s="72"/>
      <c r="E95" s="73"/>
      <c r="F95" s="73"/>
      <c r="G95" s="74"/>
      <c r="H95" s="74"/>
      <c r="I95" s="74"/>
      <c r="J95" s="74"/>
      <c r="K95" s="74"/>
      <c r="L95" s="74"/>
      <c r="M95" s="74"/>
      <c r="N95" s="76"/>
      <c r="R95" s="63">
        <f>IF(E94="x",2,0)</f>
        <v>0</v>
      </c>
    </row>
    <row r="96" spans="1:18" ht="20.100000000000001" customHeight="1" x14ac:dyDescent="0.25">
      <c r="A96" s="47"/>
      <c r="B96" s="48"/>
      <c r="C96" s="48">
        <v>1</v>
      </c>
      <c r="E96" s="3"/>
      <c r="F96" s="53" t="s">
        <v>37</v>
      </c>
      <c r="G96" s="54" t="s">
        <v>0</v>
      </c>
      <c r="H96" s="71"/>
      <c r="I96" s="182" t="s">
        <v>2</v>
      </c>
      <c r="J96" s="219"/>
      <c r="K96" s="219"/>
      <c r="L96" s="219"/>
      <c r="M96" s="220"/>
      <c r="N96" s="58">
        <v>1</v>
      </c>
      <c r="O96" s="183"/>
      <c r="P96" s="184"/>
      <c r="Q96" s="185"/>
    </row>
    <row r="97" spans="1:18" s="18" customFormat="1" ht="12.75" customHeight="1" x14ac:dyDescent="0.25">
      <c r="A97" s="72"/>
      <c r="E97" s="73"/>
      <c r="F97" s="73"/>
      <c r="G97" s="74"/>
      <c r="H97" s="74"/>
      <c r="I97" s="74"/>
      <c r="J97" s="74"/>
      <c r="K97" s="74"/>
      <c r="L97" s="74"/>
      <c r="M97" s="74"/>
      <c r="N97" s="76"/>
      <c r="R97" s="63">
        <f>IF(E96="x",1,0)</f>
        <v>0</v>
      </c>
    </row>
    <row r="98" spans="1:18" ht="20.100000000000001" customHeight="1" x14ac:dyDescent="0.25">
      <c r="A98" s="47"/>
      <c r="B98" s="48"/>
      <c r="C98" s="48">
        <v>3</v>
      </c>
      <c r="E98" s="3"/>
      <c r="F98" s="53" t="s">
        <v>42</v>
      </c>
      <c r="G98" s="54" t="s">
        <v>0</v>
      </c>
      <c r="H98" s="71"/>
      <c r="I98" s="156" t="s">
        <v>27</v>
      </c>
      <c r="J98" s="161"/>
      <c r="K98" s="161"/>
      <c r="L98" s="161"/>
      <c r="M98" s="192"/>
      <c r="N98" s="58">
        <v>3</v>
      </c>
      <c r="O98" s="183"/>
      <c r="P98" s="184"/>
      <c r="Q98" s="185"/>
    </row>
    <row r="99" spans="1:18" ht="20.100000000000001" customHeight="1" x14ac:dyDescent="0.2">
      <c r="A99" s="57"/>
      <c r="B99" s="8"/>
      <c r="C99" s="8"/>
      <c r="E99" s="59"/>
      <c r="F99" s="60"/>
      <c r="G99" s="61"/>
      <c r="H99" s="62"/>
      <c r="I99" s="61"/>
      <c r="J99" s="61"/>
      <c r="K99" s="61"/>
      <c r="L99" s="61"/>
      <c r="M99" s="77" t="s">
        <v>81</v>
      </c>
      <c r="N99" s="81" t="str">
        <f>IF(SUM(R95,R97,R99)=0,"",SUM(R95,R97,R99))</f>
        <v/>
      </c>
      <c r="R99" s="63">
        <f>IF(E98="x",3,0)</f>
        <v>0</v>
      </c>
    </row>
    <row r="100" spans="1:18" s="59" customFormat="1" ht="12.75" customHeight="1" thickBot="1" x14ac:dyDescent="0.25">
      <c r="A100" s="99"/>
      <c r="B100" s="100"/>
      <c r="C100" s="100"/>
      <c r="D100" s="101"/>
      <c r="E100" s="18"/>
      <c r="F100" s="65"/>
      <c r="G100" s="67"/>
      <c r="H100" s="101"/>
      <c r="N100" s="65"/>
    </row>
    <row r="101" spans="1:18" ht="19.5" customHeight="1" thickBot="1" x14ac:dyDescent="0.3">
      <c r="A101" s="43">
        <f>+A102+A104+A106+A108</f>
        <v>3</v>
      </c>
      <c r="B101" s="44">
        <f t="shared" ref="B101:C101" si="9">+B102+B104+B106+B108</f>
        <v>5</v>
      </c>
      <c r="C101" s="44">
        <f t="shared" si="9"/>
        <v>0</v>
      </c>
      <c r="D101" s="45"/>
      <c r="E101" s="160" t="s">
        <v>168</v>
      </c>
      <c r="F101" s="160"/>
      <c r="G101" s="160"/>
      <c r="H101" s="160"/>
      <c r="I101" s="160"/>
      <c r="J101" s="160"/>
      <c r="K101" s="160"/>
      <c r="L101" s="160"/>
      <c r="M101" s="160"/>
      <c r="N101" s="46" t="s">
        <v>117</v>
      </c>
      <c r="O101" s="169" t="s">
        <v>118</v>
      </c>
      <c r="P101" s="169"/>
      <c r="Q101" s="169"/>
    </row>
    <row r="102" spans="1:18" ht="20.100000000000001" customHeight="1" x14ac:dyDescent="0.25">
      <c r="A102" s="47">
        <v>1</v>
      </c>
      <c r="B102" s="48"/>
      <c r="C102" s="48"/>
      <c r="E102" s="3"/>
      <c r="F102" s="102" t="s">
        <v>43</v>
      </c>
      <c r="G102" s="103" t="s">
        <v>35</v>
      </c>
      <c r="H102" s="103"/>
      <c r="I102" s="201" t="s">
        <v>3</v>
      </c>
      <c r="J102" s="201"/>
      <c r="K102" s="201"/>
      <c r="L102" s="201"/>
      <c r="M102" s="201"/>
      <c r="N102" s="105">
        <v>1</v>
      </c>
      <c r="O102" s="183"/>
      <c r="P102" s="184"/>
      <c r="Q102" s="185"/>
    </row>
    <row r="103" spans="1:18" s="18" customFormat="1" ht="12.75" customHeight="1" x14ac:dyDescent="0.25">
      <c r="A103" s="72"/>
      <c r="E103" s="73"/>
      <c r="F103" s="73"/>
      <c r="G103" s="74"/>
      <c r="H103" s="74"/>
      <c r="I103" s="74"/>
      <c r="J103" s="74"/>
      <c r="K103" s="74"/>
      <c r="L103" s="74"/>
      <c r="M103" s="74"/>
      <c r="N103" s="76"/>
      <c r="R103" s="63">
        <f>IF(E102="x",1,0)</f>
        <v>0</v>
      </c>
    </row>
    <row r="104" spans="1:18" ht="20.100000000000001" customHeight="1" x14ac:dyDescent="0.25">
      <c r="A104" s="47">
        <v>2</v>
      </c>
      <c r="B104" s="48"/>
      <c r="C104" s="48"/>
      <c r="E104" s="3"/>
      <c r="F104" s="53" t="s">
        <v>37</v>
      </c>
      <c r="G104" s="54" t="s">
        <v>0</v>
      </c>
      <c r="H104" s="71"/>
      <c r="I104" s="156" t="s">
        <v>4</v>
      </c>
      <c r="J104" s="156"/>
      <c r="K104" s="156"/>
      <c r="L104" s="156"/>
      <c r="M104" s="156"/>
      <c r="N104" s="58">
        <v>2</v>
      </c>
      <c r="O104" s="183"/>
      <c r="P104" s="184"/>
      <c r="Q104" s="185"/>
    </row>
    <row r="105" spans="1:18" s="18" customFormat="1" ht="12.75" customHeight="1" x14ac:dyDescent="0.25">
      <c r="A105" s="72"/>
      <c r="E105" s="73"/>
      <c r="F105" s="73"/>
      <c r="G105" s="74"/>
      <c r="H105" s="74"/>
      <c r="I105" s="74"/>
      <c r="J105" s="74"/>
      <c r="K105" s="74"/>
      <c r="L105" s="74"/>
      <c r="M105" s="74"/>
      <c r="N105" s="76"/>
      <c r="R105" s="63">
        <f>IF(E104="x",2,0)</f>
        <v>0</v>
      </c>
    </row>
    <row r="106" spans="1:18" ht="20.100000000000001" customHeight="1" x14ac:dyDescent="0.25">
      <c r="A106" s="47"/>
      <c r="B106" s="48">
        <v>2</v>
      </c>
      <c r="C106" s="48"/>
      <c r="E106" s="3"/>
      <c r="F106" s="53" t="s">
        <v>42</v>
      </c>
      <c r="G106" s="54" t="s">
        <v>0</v>
      </c>
      <c r="H106" s="71"/>
      <c r="I106" s="156" t="s">
        <v>5</v>
      </c>
      <c r="J106" s="156"/>
      <c r="K106" s="156"/>
      <c r="L106" s="156"/>
      <c r="M106" s="156"/>
      <c r="N106" s="58">
        <v>2</v>
      </c>
      <c r="O106" s="183"/>
      <c r="P106" s="184"/>
      <c r="Q106" s="185"/>
    </row>
    <row r="107" spans="1:18" s="18" customFormat="1" ht="12.75" customHeight="1" x14ac:dyDescent="0.25">
      <c r="A107" s="72"/>
      <c r="E107" s="73"/>
      <c r="F107" s="73"/>
      <c r="G107" s="74"/>
      <c r="H107" s="74"/>
      <c r="I107" s="74"/>
      <c r="J107" s="74"/>
      <c r="K107" s="74"/>
      <c r="L107" s="74"/>
      <c r="M107" s="74"/>
      <c r="N107" s="76"/>
      <c r="R107" s="63">
        <f>IF(E106="x",2,0)</f>
        <v>0</v>
      </c>
    </row>
    <row r="108" spans="1:18" ht="20.100000000000001" customHeight="1" x14ac:dyDescent="0.25">
      <c r="A108" s="47"/>
      <c r="B108" s="48">
        <v>3</v>
      </c>
      <c r="C108" s="48"/>
      <c r="E108" s="3"/>
      <c r="F108" s="53" t="s">
        <v>39</v>
      </c>
      <c r="G108" s="54" t="s">
        <v>0</v>
      </c>
      <c r="H108" s="71"/>
      <c r="I108" s="156" t="s">
        <v>6</v>
      </c>
      <c r="J108" s="156"/>
      <c r="K108" s="156"/>
      <c r="L108" s="156"/>
      <c r="M108" s="156"/>
      <c r="N108" s="106">
        <v>3</v>
      </c>
      <c r="O108" s="183"/>
      <c r="P108" s="184"/>
      <c r="Q108" s="185"/>
    </row>
    <row r="109" spans="1:18" ht="20.100000000000001" customHeight="1" x14ac:dyDescent="0.2">
      <c r="A109" s="57"/>
      <c r="B109" s="8"/>
      <c r="C109" s="8"/>
      <c r="E109" s="59"/>
      <c r="F109" s="60"/>
      <c r="G109" s="61"/>
      <c r="H109" s="62"/>
      <c r="I109" s="61"/>
      <c r="J109" s="61"/>
      <c r="K109" s="61"/>
      <c r="L109" s="61"/>
      <c r="M109" s="62" t="s">
        <v>82</v>
      </c>
      <c r="N109" s="63" t="str">
        <f>IF(SUM(R103,R105,R107,R109)=0,"",SUM(R103,R105,R107,R109))</f>
        <v/>
      </c>
      <c r="R109" s="63">
        <f>IF(E108="x",3,0)</f>
        <v>0</v>
      </c>
    </row>
    <row r="110" spans="1:18" s="59" customFormat="1" ht="12.75" customHeight="1" thickBot="1" x14ac:dyDescent="0.25">
      <c r="A110" s="99"/>
      <c r="B110" s="100"/>
      <c r="C110" s="100"/>
      <c r="D110" s="101"/>
      <c r="E110" s="18"/>
      <c r="F110" s="65"/>
      <c r="G110" s="67"/>
      <c r="H110" s="101"/>
      <c r="N110" s="65"/>
    </row>
    <row r="111" spans="1:18" ht="19.5" customHeight="1" thickBot="1" x14ac:dyDescent="0.3">
      <c r="A111" s="43">
        <f>+A112</f>
        <v>3</v>
      </c>
      <c r="B111" s="44">
        <f t="shared" ref="B111:C111" si="10">+B112</f>
        <v>0</v>
      </c>
      <c r="C111" s="44">
        <f t="shared" si="10"/>
        <v>0</v>
      </c>
      <c r="D111" s="45"/>
      <c r="E111" s="160" t="s">
        <v>169</v>
      </c>
      <c r="F111" s="160"/>
      <c r="G111" s="160"/>
      <c r="H111" s="160"/>
      <c r="I111" s="160"/>
      <c r="J111" s="160"/>
      <c r="K111" s="160"/>
      <c r="L111" s="160"/>
      <c r="M111" s="160"/>
      <c r="N111" s="46" t="s">
        <v>117</v>
      </c>
      <c r="O111" s="169" t="s">
        <v>118</v>
      </c>
      <c r="P111" s="169"/>
      <c r="Q111" s="169"/>
    </row>
    <row r="112" spans="1:18" ht="20.100000000000001" customHeight="1" x14ac:dyDescent="0.25">
      <c r="A112" s="47">
        <v>3</v>
      </c>
      <c r="B112" s="48"/>
      <c r="C112" s="48"/>
      <c r="E112" s="3"/>
      <c r="F112" s="102" t="s">
        <v>43</v>
      </c>
      <c r="G112" s="103" t="s">
        <v>35</v>
      </c>
      <c r="H112" s="103"/>
      <c r="I112" s="215" t="s">
        <v>170</v>
      </c>
      <c r="J112" s="216"/>
      <c r="K112" s="216"/>
      <c r="L112" s="216"/>
      <c r="M112" s="217"/>
      <c r="N112" s="104">
        <v>3</v>
      </c>
      <c r="O112" s="184"/>
      <c r="P112" s="184"/>
      <c r="Q112" s="185"/>
    </row>
    <row r="113" spans="1:18" ht="20.100000000000001" customHeight="1" x14ac:dyDescent="0.2">
      <c r="A113" s="57"/>
      <c r="B113" s="8"/>
      <c r="C113" s="8"/>
      <c r="E113" s="59"/>
      <c r="F113" s="60"/>
      <c r="G113" s="61"/>
      <c r="H113" s="62"/>
      <c r="I113" s="61"/>
      <c r="J113" s="61"/>
      <c r="K113" s="61"/>
      <c r="L113" s="61"/>
      <c r="M113" s="91" t="s">
        <v>83</v>
      </c>
      <c r="N113" s="78" t="str">
        <f>IF(R113=0,"",R113)</f>
        <v/>
      </c>
      <c r="R113" s="63">
        <f>IF(E112="x",3,0)</f>
        <v>0</v>
      </c>
    </row>
    <row r="114" spans="1:18" s="59" customFormat="1" ht="12.75" customHeight="1" thickBot="1" x14ac:dyDescent="0.25">
      <c r="A114" s="99"/>
      <c r="B114" s="100"/>
      <c r="C114" s="100"/>
      <c r="D114" s="101"/>
      <c r="E114" s="6"/>
      <c r="F114" s="65"/>
      <c r="G114" s="67"/>
      <c r="H114" s="101"/>
      <c r="N114" s="65"/>
    </row>
    <row r="115" spans="1:18" ht="19.5" customHeight="1" thickBot="1" x14ac:dyDescent="0.3">
      <c r="A115" s="43">
        <f>+A116</f>
        <v>3</v>
      </c>
      <c r="B115" s="44">
        <f t="shared" ref="B115:C115" si="11">+B116</f>
        <v>0</v>
      </c>
      <c r="C115" s="44">
        <f t="shared" si="11"/>
        <v>0</v>
      </c>
      <c r="D115" s="45"/>
      <c r="E115" s="160" t="s">
        <v>171</v>
      </c>
      <c r="F115" s="160"/>
      <c r="G115" s="160"/>
      <c r="H115" s="160"/>
      <c r="I115" s="160"/>
      <c r="J115" s="160"/>
      <c r="K115" s="160"/>
      <c r="L115" s="160"/>
      <c r="M115" s="160"/>
      <c r="N115" s="46" t="s">
        <v>117</v>
      </c>
      <c r="O115" s="169" t="s">
        <v>118</v>
      </c>
      <c r="P115" s="169"/>
      <c r="Q115" s="169"/>
    </row>
    <row r="116" spans="1:18" ht="20.100000000000001" customHeight="1" x14ac:dyDescent="0.25">
      <c r="A116" s="47">
        <v>3</v>
      </c>
      <c r="B116" s="48"/>
      <c r="C116" s="48"/>
      <c r="E116" s="3"/>
      <c r="F116" s="53" t="s">
        <v>43</v>
      </c>
      <c r="G116" s="54" t="s">
        <v>0</v>
      </c>
      <c r="H116" s="71"/>
      <c r="I116" s="156" t="s">
        <v>124</v>
      </c>
      <c r="J116" s="161"/>
      <c r="K116" s="161"/>
      <c r="L116" s="161"/>
      <c r="M116" s="162"/>
      <c r="N116" s="58">
        <v>3</v>
      </c>
      <c r="O116" s="183"/>
      <c r="P116" s="184"/>
      <c r="Q116" s="185"/>
    </row>
    <row r="117" spans="1:18" ht="20.100000000000001" customHeight="1" x14ac:dyDescent="0.2">
      <c r="A117" s="57"/>
      <c r="B117" s="8"/>
      <c r="C117" s="8"/>
      <c r="E117" s="59"/>
      <c r="F117" s="60"/>
      <c r="G117" s="61"/>
      <c r="H117" s="62"/>
      <c r="I117" s="61"/>
      <c r="J117" s="61"/>
      <c r="K117" s="61"/>
      <c r="L117" s="61"/>
      <c r="M117" s="77" t="s">
        <v>84</v>
      </c>
      <c r="N117" s="78" t="str">
        <f>IF(R117=0,"",R117)</f>
        <v/>
      </c>
      <c r="R117" s="63">
        <f>IF(E116="x",3,0)</f>
        <v>0</v>
      </c>
    </row>
    <row r="118" spans="1:18" ht="12.75" customHeight="1" x14ac:dyDescent="0.25">
      <c r="A118" s="52"/>
      <c r="B118" s="8"/>
      <c r="C118" s="8"/>
    </row>
    <row r="119" spans="1:18" ht="14.1" customHeight="1" x14ac:dyDescent="0.25">
      <c r="A119" s="52"/>
      <c r="B119" s="8"/>
      <c r="C119" s="8"/>
      <c r="L119" s="212" t="s">
        <v>130</v>
      </c>
      <c r="M119" s="213"/>
      <c r="N119" s="92" t="str">
        <f>IF(SUM(N83,N91,N99,N109,N113,N117)=0,"",SUM(N83,N91,N99,N109,N113,N117))</f>
        <v/>
      </c>
    </row>
    <row r="120" spans="1:18" ht="12.75" customHeight="1" x14ac:dyDescent="0.2">
      <c r="A120" s="64" t="s">
        <v>48</v>
      </c>
      <c r="B120" s="65" t="s">
        <v>11</v>
      </c>
      <c r="C120" s="65" t="s">
        <v>12</v>
      </c>
    </row>
    <row r="121" spans="1:18" ht="12.75" customHeight="1" thickBot="1" x14ac:dyDescent="0.25">
      <c r="A121" s="64"/>
      <c r="B121" s="65"/>
      <c r="C121" s="65"/>
    </row>
    <row r="122" spans="1:18" ht="20.100000000000001" customHeight="1" thickBot="1" x14ac:dyDescent="0.3">
      <c r="A122" s="107">
        <f>+A124+A132+A138</f>
        <v>9</v>
      </c>
      <c r="B122" s="108"/>
      <c r="C122" s="108"/>
      <c r="D122" s="109"/>
      <c r="E122" s="218" t="s">
        <v>172</v>
      </c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</row>
    <row r="123" spans="1:18" ht="12.75" customHeight="1" thickBot="1" x14ac:dyDescent="0.3">
      <c r="A123" s="110"/>
      <c r="B123" s="8"/>
      <c r="C123" s="8"/>
      <c r="N123" s="6"/>
    </row>
    <row r="124" spans="1:18" ht="19.5" customHeight="1" thickBot="1" x14ac:dyDescent="0.3">
      <c r="A124" s="43">
        <f>+A125+A127</f>
        <v>1</v>
      </c>
      <c r="B124" s="44">
        <f t="shared" ref="B124:C124" si="12">+B125+B127</f>
        <v>5</v>
      </c>
      <c r="C124" s="44">
        <f t="shared" si="12"/>
        <v>6</v>
      </c>
      <c r="D124" s="45"/>
      <c r="E124" s="160" t="s">
        <v>173</v>
      </c>
      <c r="F124" s="160"/>
      <c r="G124" s="160"/>
      <c r="H124" s="160"/>
      <c r="I124" s="160"/>
      <c r="J124" s="160"/>
      <c r="K124" s="160"/>
      <c r="L124" s="160"/>
      <c r="M124" s="160"/>
      <c r="N124" s="46" t="s">
        <v>117</v>
      </c>
      <c r="O124" s="169" t="s">
        <v>118</v>
      </c>
      <c r="P124" s="169"/>
      <c r="Q124" s="169"/>
    </row>
    <row r="125" spans="1:18" ht="20.100000000000001" customHeight="1" x14ac:dyDescent="0.25">
      <c r="A125" s="47">
        <v>1</v>
      </c>
      <c r="B125" s="48"/>
      <c r="C125" s="48"/>
      <c r="E125" s="3"/>
      <c r="F125" s="111" t="s">
        <v>43</v>
      </c>
      <c r="G125" s="112" t="s">
        <v>35</v>
      </c>
      <c r="H125" s="112"/>
      <c r="I125" s="167" t="s">
        <v>85</v>
      </c>
      <c r="J125" s="167"/>
      <c r="K125" s="167"/>
      <c r="L125" s="167"/>
      <c r="M125" s="167"/>
      <c r="N125" s="113">
        <v>1</v>
      </c>
      <c r="O125" s="187"/>
      <c r="P125" s="187"/>
      <c r="Q125" s="187"/>
    </row>
    <row r="126" spans="1:18" s="18" customFormat="1" ht="12.75" customHeight="1" x14ac:dyDescent="0.25">
      <c r="A126" s="72"/>
      <c r="E126" s="73"/>
      <c r="F126" s="73"/>
      <c r="G126" s="74"/>
      <c r="H126" s="74"/>
      <c r="I126" s="74"/>
      <c r="J126" s="74"/>
      <c r="K126" s="74"/>
      <c r="L126" s="74"/>
      <c r="M126" s="74"/>
      <c r="N126" s="76"/>
      <c r="R126" s="63">
        <f>IF(E125="x",1,0)</f>
        <v>0</v>
      </c>
    </row>
    <row r="127" spans="1:18" ht="20.100000000000001" customHeight="1" x14ac:dyDescent="0.25">
      <c r="A127" s="47"/>
      <c r="B127" s="48">
        <v>5</v>
      </c>
      <c r="C127" s="48">
        <v>6</v>
      </c>
      <c r="E127" s="3"/>
      <c r="F127" s="53" t="s">
        <v>37</v>
      </c>
      <c r="G127" s="54" t="s">
        <v>134</v>
      </c>
      <c r="H127" s="71"/>
      <c r="I127" s="156" t="s">
        <v>7</v>
      </c>
      <c r="J127" s="156"/>
      <c r="K127" s="156"/>
      <c r="L127" s="156"/>
      <c r="M127" s="156"/>
      <c r="N127" s="157"/>
      <c r="O127" s="183"/>
      <c r="P127" s="184"/>
      <c r="Q127" s="185"/>
    </row>
    <row r="128" spans="1:18" ht="22.5" customHeight="1" x14ac:dyDescent="0.25">
      <c r="A128" s="57"/>
      <c r="B128" s="8"/>
      <c r="C128" s="8"/>
      <c r="E128" s="3"/>
      <c r="F128" s="53" t="s">
        <v>42</v>
      </c>
      <c r="G128" s="54" t="s">
        <v>134</v>
      </c>
      <c r="I128" s="156" t="s">
        <v>86</v>
      </c>
      <c r="J128" s="156"/>
      <c r="K128" s="156"/>
      <c r="L128" s="156"/>
      <c r="M128" s="156"/>
      <c r="N128" s="158"/>
      <c r="O128" s="183"/>
      <c r="P128" s="184"/>
      <c r="Q128" s="185"/>
    </row>
    <row r="129" spans="1:18" ht="20.100000000000001" customHeight="1" x14ac:dyDescent="0.25">
      <c r="A129" s="57"/>
      <c r="B129" s="8"/>
      <c r="C129" s="8"/>
      <c r="E129" s="3"/>
      <c r="F129" s="53" t="s">
        <v>39</v>
      </c>
      <c r="G129" s="54" t="s">
        <v>134</v>
      </c>
      <c r="H129" s="71"/>
      <c r="I129" s="156" t="s">
        <v>87</v>
      </c>
      <c r="J129" s="156"/>
      <c r="K129" s="156"/>
      <c r="L129" s="156"/>
      <c r="M129" s="156"/>
      <c r="N129" s="159"/>
      <c r="O129" s="183"/>
      <c r="P129" s="184"/>
      <c r="Q129" s="185"/>
    </row>
    <row r="130" spans="1:18" ht="20.100000000000001" customHeight="1" x14ac:dyDescent="0.2">
      <c r="A130" s="57"/>
      <c r="B130" s="8"/>
      <c r="C130" s="8"/>
      <c r="E130" s="59"/>
      <c r="F130" s="60"/>
      <c r="G130" s="61"/>
      <c r="H130" s="62"/>
      <c r="I130" s="61"/>
      <c r="J130" s="61"/>
      <c r="K130" s="61"/>
      <c r="L130" s="61"/>
      <c r="M130" s="62" t="s">
        <v>88</v>
      </c>
      <c r="N130" s="114" t="str">
        <f>IF(SUM(R126,N127)=0,"",SUM(R126,N127))</f>
        <v/>
      </c>
    </row>
    <row r="131" spans="1:18" s="59" customFormat="1" ht="12.75" customHeight="1" thickBot="1" x14ac:dyDescent="0.25">
      <c r="A131" s="99"/>
      <c r="B131" s="100"/>
      <c r="C131" s="100"/>
      <c r="D131" s="101"/>
      <c r="E131" s="18"/>
      <c r="F131" s="65"/>
      <c r="G131" s="67"/>
      <c r="H131" s="101"/>
      <c r="N131" s="65"/>
    </row>
    <row r="132" spans="1:18" ht="19.5" customHeight="1" thickBot="1" x14ac:dyDescent="0.3">
      <c r="A132" s="43">
        <f>+A133+A135</f>
        <v>4</v>
      </c>
      <c r="B132" s="44">
        <f t="shared" ref="B132:C132" si="13">+B133+B135</f>
        <v>0</v>
      </c>
      <c r="C132" s="44">
        <f t="shared" si="13"/>
        <v>0</v>
      </c>
      <c r="D132" s="45"/>
      <c r="E132" s="160" t="s">
        <v>174</v>
      </c>
      <c r="F132" s="160"/>
      <c r="G132" s="160"/>
      <c r="H132" s="160"/>
      <c r="I132" s="160"/>
      <c r="J132" s="160"/>
      <c r="K132" s="160"/>
      <c r="L132" s="160"/>
      <c r="M132" s="160"/>
      <c r="N132" s="46" t="s">
        <v>117</v>
      </c>
      <c r="O132" s="169" t="s">
        <v>118</v>
      </c>
      <c r="P132" s="169"/>
      <c r="Q132" s="169"/>
    </row>
    <row r="133" spans="1:18" ht="20.100000000000001" customHeight="1" x14ac:dyDescent="0.25">
      <c r="A133" s="47">
        <v>2</v>
      </c>
      <c r="B133" s="48"/>
      <c r="C133" s="48"/>
      <c r="E133" s="4"/>
      <c r="F133" s="111" t="s">
        <v>43</v>
      </c>
      <c r="G133" s="112" t="s">
        <v>35</v>
      </c>
      <c r="H133" s="112"/>
      <c r="I133" s="167" t="s">
        <v>125</v>
      </c>
      <c r="J133" s="167"/>
      <c r="K133" s="167"/>
      <c r="L133" s="167"/>
      <c r="M133" s="167"/>
      <c r="N133" s="115">
        <v>2</v>
      </c>
      <c r="O133" s="172"/>
      <c r="P133" s="173"/>
      <c r="Q133" s="174"/>
    </row>
    <row r="134" spans="1:18" s="18" customFormat="1" ht="12.75" customHeight="1" x14ac:dyDescent="0.25">
      <c r="A134" s="72"/>
      <c r="E134" s="73"/>
      <c r="F134" s="73"/>
      <c r="G134" s="74"/>
      <c r="H134" s="74"/>
      <c r="I134" s="74"/>
      <c r="J134" s="74"/>
      <c r="K134" s="74"/>
      <c r="L134" s="74"/>
      <c r="M134" s="74"/>
      <c r="N134" s="76"/>
      <c r="R134" s="63">
        <f>IF(E133="x",2,0)</f>
        <v>0</v>
      </c>
    </row>
    <row r="135" spans="1:18" ht="20.100000000000001" customHeight="1" x14ac:dyDescent="0.25">
      <c r="A135" s="47">
        <v>2</v>
      </c>
      <c r="B135" s="48"/>
      <c r="C135" s="48"/>
      <c r="E135" s="3"/>
      <c r="F135" s="53" t="s">
        <v>37</v>
      </c>
      <c r="G135" s="54" t="s">
        <v>0</v>
      </c>
      <c r="H135" s="71"/>
      <c r="I135" s="156" t="s">
        <v>126</v>
      </c>
      <c r="J135" s="156"/>
      <c r="K135" s="156"/>
      <c r="L135" s="156"/>
      <c r="M135" s="156"/>
      <c r="N135" s="58">
        <v>2</v>
      </c>
      <c r="O135" s="183"/>
      <c r="P135" s="184"/>
      <c r="Q135" s="185"/>
    </row>
    <row r="136" spans="1:18" ht="20.100000000000001" customHeight="1" x14ac:dyDescent="0.2">
      <c r="A136" s="57"/>
      <c r="B136" s="8"/>
      <c r="C136" s="8"/>
      <c r="E136" s="59"/>
      <c r="F136" s="60"/>
      <c r="G136" s="61"/>
      <c r="H136" s="62"/>
      <c r="I136" s="61"/>
      <c r="J136" s="61"/>
      <c r="K136" s="61"/>
      <c r="L136" s="61"/>
      <c r="M136" s="62" t="s">
        <v>89</v>
      </c>
      <c r="N136" s="63" t="str">
        <f>IF(SUM(R134,R136)=0,"",SUM(R134,R136))</f>
        <v/>
      </c>
      <c r="R136" s="63">
        <f>IF(E135="x",2,0)</f>
        <v>0</v>
      </c>
    </row>
    <row r="137" spans="1:18" s="59" customFormat="1" ht="12.75" customHeight="1" thickBot="1" x14ac:dyDescent="0.25">
      <c r="A137" s="99"/>
      <c r="B137" s="100"/>
      <c r="C137" s="100"/>
      <c r="D137" s="101"/>
      <c r="E137" s="6"/>
      <c r="F137" s="65"/>
      <c r="G137" s="67"/>
      <c r="H137" s="101"/>
      <c r="N137" s="65"/>
    </row>
    <row r="138" spans="1:18" ht="19.5" customHeight="1" thickBot="1" x14ac:dyDescent="0.3">
      <c r="A138" s="43">
        <f>+A139+A141</f>
        <v>4</v>
      </c>
      <c r="B138" s="44">
        <f t="shared" ref="B138:C138" si="14">+B139+B141</f>
        <v>0</v>
      </c>
      <c r="C138" s="44">
        <f t="shared" si="14"/>
        <v>0</v>
      </c>
      <c r="D138" s="45"/>
      <c r="E138" s="160" t="s">
        <v>175</v>
      </c>
      <c r="F138" s="160"/>
      <c r="G138" s="160"/>
      <c r="H138" s="160"/>
      <c r="I138" s="160"/>
      <c r="J138" s="160"/>
      <c r="K138" s="160"/>
      <c r="L138" s="160"/>
      <c r="M138" s="160"/>
      <c r="N138" s="46" t="s">
        <v>117</v>
      </c>
      <c r="O138" s="169" t="s">
        <v>118</v>
      </c>
      <c r="P138" s="169"/>
      <c r="Q138" s="169"/>
    </row>
    <row r="139" spans="1:18" ht="20.100000000000001" customHeight="1" x14ac:dyDescent="0.25">
      <c r="A139" s="47">
        <v>2</v>
      </c>
      <c r="B139" s="48"/>
      <c r="C139" s="48"/>
      <c r="E139" s="3"/>
      <c r="F139" s="53" t="s">
        <v>43</v>
      </c>
      <c r="G139" s="54" t="s">
        <v>122</v>
      </c>
      <c r="H139" s="48" t="s">
        <v>63</v>
      </c>
      <c r="I139" s="156" t="s">
        <v>96</v>
      </c>
      <c r="J139" s="156"/>
      <c r="K139" s="156"/>
      <c r="L139" s="156"/>
      <c r="M139" s="156"/>
      <c r="N139" s="58">
        <v>2</v>
      </c>
      <c r="O139" s="187"/>
      <c r="P139" s="187"/>
      <c r="Q139" s="187"/>
    </row>
    <row r="140" spans="1:18" s="18" customFormat="1" ht="12.75" customHeight="1" x14ac:dyDescent="0.25">
      <c r="A140" s="72"/>
      <c r="E140" s="73"/>
      <c r="F140" s="73"/>
      <c r="G140" s="74"/>
      <c r="I140" s="74"/>
      <c r="J140" s="74"/>
      <c r="K140" s="74"/>
      <c r="L140" s="74"/>
      <c r="M140" s="74"/>
      <c r="N140" s="76"/>
      <c r="R140" s="63">
        <f>IF(E139="x",2,0)</f>
        <v>0</v>
      </c>
    </row>
    <row r="141" spans="1:18" ht="20.100000000000001" customHeight="1" x14ac:dyDescent="0.25">
      <c r="A141" s="47">
        <v>2</v>
      </c>
      <c r="B141" s="48"/>
      <c r="C141" s="48"/>
      <c r="E141" s="3"/>
      <c r="F141" s="53" t="s">
        <v>37</v>
      </c>
      <c r="G141" s="54" t="s">
        <v>122</v>
      </c>
      <c r="H141" s="48" t="s">
        <v>63</v>
      </c>
      <c r="I141" s="156" t="s">
        <v>97</v>
      </c>
      <c r="J141" s="156"/>
      <c r="K141" s="156"/>
      <c r="L141" s="156"/>
      <c r="M141" s="156"/>
      <c r="N141" s="58">
        <v>2</v>
      </c>
      <c r="O141" s="183"/>
      <c r="P141" s="184"/>
      <c r="Q141" s="185"/>
    </row>
    <row r="142" spans="1:18" ht="18.95" customHeight="1" x14ac:dyDescent="0.2">
      <c r="A142" s="57"/>
      <c r="B142" s="8"/>
      <c r="C142" s="8"/>
      <c r="E142" s="59"/>
      <c r="F142" s="60"/>
      <c r="G142" s="61"/>
      <c r="H142" s="62"/>
      <c r="I142" s="61"/>
      <c r="J142" s="61"/>
      <c r="K142" s="61"/>
      <c r="L142" s="61"/>
      <c r="M142" s="62" t="s">
        <v>90</v>
      </c>
      <c r="N142" s="63" t="str">
        <f>IF(SUM(R140,R142)=0,"",SUM(R140,R142))</f>
        <v/>
      </c>
      <c r="R142" s="63">
        <f>IF(E141="x",2,0)</f>
        <v>0</v>
      </c>
    </row>
    <row r="143" spans="1:18" ht="12.75" customHeight="1" x14ac:dyDescent="0.25">
      <c r="A143" s="52"/>
      <c r="B143" s="8"/>
      <c r="C143" s="8"/>
    </row>
    <row r="144" spans="1:18" ht="14.1" customHeight="1" x14ac:dyDescent="0.25">
      <c r="A144" s="52"/>
      <c r="B144" s="8"/>
      <c r="C144" s="8"/>
      <c r="L144" s="212" t="s">
        <v>129</v>
      </c>
      <c r="M144" s="213"/>
      <c r="N144" s="92" t="str">
        <f>IF(SUM(N130,N136,N142)=0,"",SUM(N130,N136,N142))</f>
        <v/>
      </c>
    </row>
    <row r="145" spans="1:18" ht="12.75" customHeight="1" x14ac:dyDescent="0.2">
      <c r="A145" s="64" t="s">
        <v>48</v>
      </c>
      <c r="B145" s="65" t="s">
        <v>11</v>
      </c>
      <c r="C145" s="65" t="s">
        <v>12</v>
      </c>
    </row>
    <row r="146" spans="1:18" ht="12.75" customHeight="1" thickBot="1" x14ac:dyDescent="0.25">
      <c r="A146" s="64"/>
      <c r="B146" s="65"/>
      <c r="C146" s="65"/>
    </row>
    <row r="147" spans="1:18" ht="20.100000000000001" customHeight="1" thickBot="1" x14ac:dyDescent="0.3">
      <c r="A147" s="116">
        <f>+A149+A153+A163+A167+A171</f>
        <v>0</v>
      </c>
      <c r="B147" s="117">
        <f>+B149+B153+B163+B167+B171</f>
        <v>0</v>
      </c>
      <c r="C147" s="117">
        <f>+C149+C153+C163+C167+C171</f>
        <v>0</v>
      </c>
      <c r="D147" s="118"/>
      <c r="E147" s="168" t="s">
        <v>176</v>
      </c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</row>
    <row r="148" spans="1:18" ht="12.75" customHeight="1" thickBot="1" x14ac:dyDescent="0.3">
      <c r="A148" s="110"/>
      <c r="B148" s="8"/>
      <c r="C148" s="8"/>
      <c r="N148" s="6"/>
    </row>
    <row r="149" spans="1:18" ht="19.5" customHeight="1" thickBot="1" x14ac:dyDescent="0.3">
      <c r="A149" s="43">
        <f>+A150</f>
        <v>0</v>
      </c>
      <c r="B149" s="44">
        <f t="shared" ref="B149:C149" si="15">+B150</f>
        <v>0</v>
      </c>
      <c r="C149" s="44">
        <f t="shared" si="15"/>
        <v>0</v>
      </c>
      <c r="D149" s="45"/>
      <c r="E149" s="160" t="s">
        <v>177</v>
      </c>
      <c r="F149" s="160"/>
      <c r="G149" s="160"/>
      <c r="H149" s="160"/>
      <c r="I149" s="160"/>
      <c r="J149" s="160"/>
      <c r="K149" s="160"/>
      <c r="L149" s="160"/>
      <c r="M149" s="160"/>
      <c r="N149" s="46" t="s">
        <v>117</v>
      </c>
      <c r="O149" s="169" t="s">
        <v>118</v>
      </c>
      <c r="P149" s="169"/>
      <c r="Q149" s="169"/>
    </row>
    <row r="150" spans="1:18" ht="20.100000000000001" customHeight="1" x14ac:dyDescent="0.25">
      <c r="A150" s="47"/>
      <c r="B150" s="48"/>
      <c r="C150" s="48"/>
      <c r="E150" s="3"/>
      <c r="F150" s="53" t="s">
        <v>43</v>
      </c>
      <c r="G150" s="54" t="s">
        <v>0</v>
      </c>
      <c r="H150" s="71"/>
      <c r="I150" s="175" t="s">
        <v>8</v>
      </c>
      <c r="J150" s="161"/>
      <c r="K150" s="161"/>
      <c r="L150" s="161"/>
      <c r="M150" s="162"/>
      <c r="N150" s="58">
        <v>2</v>
      </c>
      <c r="O150" s="187"/>
      <c r="P150" s="187"/>
      <c r="Q150" s="187"/>
    </row>
    <row r="151" spans="1:18" ht="20.100000000000001" customHeight="1" x14ac:dyDescent="0.2">
      <c r="A151" s="57"/>
      <c r="B151" s="8"/>
      <c r="C151" s="8"/>
      <c r="E151" s="59"/>
      <c r="F151" s="60"/>
      <c r="G151" s="61"/>
      <c r="H151" s="62"/>
      <c r="I151" s="61"/>
      <c r="J151" s="61"/>
      <c r="K151" s="61"/>
      <c r="L151" s="61"/>
      <c r="M151" s="62" t="s">
        <v>91</v>
      </c>
      <c r="N151" s="63" t="str">
        <f>IF(R151=0,"",R151)</f>
        <v/>
      </c>
      <c r="R151" s="63">
        <f>IF(E150="x",2,0)</f>
        <v>0</v>
      </c>
    </row>
    <row r="152" spans="1:18" ht="12.75" customHeight="1" thickBot="1" x14ac:dyDescent="0.3">
      <c r="A152" s="38" t="s">
        <v>48</v>
      </c>
      <c r="B152" s="39" t="s">
        <v>11</v>
      </c>
      <c r="C152" s="39" t="s">
        <v>12</v>
      </c>
      <c r="E152" s="8"/>
      <c r="F152" s="8"/>
      <c r="G152" s="16"/>
      <c r="I152" s="8"/>
      <c r="J152" s="8"/>
      <c r="K152" s="8"/>
      <c r="L152" s="8"/>
      <c r="M152" s="8"/>
      <c r="N152" s="22"/>
    </row>
    <row r="153" spans="1:18" ht="19.5" customHeight="1" thickBot="1" x14ac:dyDescent="0.3">
      <c r="A153" s="43">
        <f>+A154+A157</f>
        <v>0</v>
      </c>
      <c r="B153" s="44">
        <f t="shared" ref="B153:C153" si="16">+B154+B157</f>
        <v>0</v>
      </c>
      <c r="C153" s="44">
        <f t="shared" si="16"/>
        <v>0</v>
      </c>
      <c r="E153" s="160" t="s">
        <v>178</v>
      </c>
      <c r="F153" s="160"/>
      <c r="G153" s="160"/>
      <c r="H153" s="160"/>
      <c r="I153" s="160"/>
      <c r="J153" s="160"/>
      <c r="K153" s="160"/>
      <c r="L153" s="160"/>
      <c r="M153" s="160"/>
      <c r="N153" s="46" t="s">
        <v>117</v>
      </c>
      <c r="O153" s="169" t="s">
        <v>118</v>
      </c>
      <c r="P153" s="169"/>
      <c r="Q153" s="169"/>
    </row>
    <row r="154" spans="1:18" ht="20.100000000000001" customHeight="1" x14ac:dyDescent="0.25">
      <c r="A154" s="47"/>
      <c r="B154" s="48"/>
      <c r="C154" s="48"/>
      <c r="E154" s="3"/>
      <c r="F154" s="53" t="s">
        <v>43</v>
      </c>
      <c r="G154" s="54" t="s">
        <v>0</v>
      </c>
      <c r="H154" s="71"/>
      <c r="I154" s="156" t="s">
        <v>28</v>
      </c>
      <c r="J154" s="156"/>
      <c r="K154" s="156"/>
      <c r="L154" s="156"/>
      <c r="M154" s="156"/>
      <c r="N154" s="58">
        <v>2</v>
      </c>
      <c r="O154" s="187"/>
      <c r="P154" s="187"/>
      <c r="Q154" s="187"/>
    </row>
    <row r="155" spans="1:18" ht="20.100000000000001" customHeight="1" x14ac:dyDescent="0.25">
      <c r="A155" s="57"/>
      <c r="B155" s="8"/>
      <c r="C155" s="8"/>
      <c r="E155" s="3"/>
      <c r="F155" s="53" t="s">
        <v>33</v>
      </c>
      <c r="G155" s="54" t="s">
        <v>0</v>
      </c>
      <c r="H155" s="71"/>
      <c r="I155" s="156" t="s">
        <v>29</v>
      </c>
      <c r="J155" s="156"/>
      <c r="K155" s="156"/>
      <c r="L155" s="156"/>
      <c r="M155" s="156"/>
      <c r="N155" s="58">
        <v>3</v>
      </c>
      <c r="O155" s="187"/>
      <c r="P155" s="187"/>
      <c r="Q155" s="187"/>
    </row>
    <row r="156" spans="1:18" s="59" customFormat="1" ht="12.75" customHeight="1" x14ac:dyDescent="0.2">
      <c r="A156" s="99"/>
      <c r="B156" s="100"/>
      <c r="C156" s="100"/>
      <c r="D156" s="101"/>
      <c r="E156" s="6"/>
      <c r="F156" s="65"/>
      <c r="G156" s="67"/>
      <c r="H156" s="101"/>
      <c r="I156" s="67"/>
      <c r="J156" s="67"/>
      <c r="K156" s="67"/>
      <c r="L156" s="67"/>
      <c r="M156" s="67"/>
      <c r="N156" s="65"/>
      <c r="O156" s="100"/>
      <c r="P156" s="100"/>
      <c r="Q156" s="100"/>
      <c r="R156" s="63">
        <f>IF(E155="x",3,IF(E154="x",2,0))</f>
        <v>0</v>
      </c>
    </row>
    <row r="157" spans="1:18" ht="20.100000000000001" customHeight="1" x14ac:dyDescent="0.25">
      <c r="A157" s="47"/>
      <c r="B157" s="48"/>
      <c r="C157" s="48"/>
      <c r="E157" s="3"/>
      <c r="F157" s="53" t="s">
        <v>37</v>
      </c>
      <c r="G157" s="54" t="s">
        <v>0</v>
      </c>
      <c r="H157" s="71"/>
      <c r="I157" s="156" t="s">
        <v>179</v>
      </c>
      <c r="J157" s="156"/>
      <c r="K157" s="156"/>
      <c r="L157" s="156"/>
      <c r="M157" s="156"/>
      <c r="N157" s="58">
        <v>1</v>
      </c>
      <c r="O157" s="187"/>
      <c r="P157" s="187"/>
      <c r="Q157" s="187"/>
    </row>
    <row r="158" spans="1:18" ht="20.100000000000001" customHeight="1" x14ac:dyDescent="0.25">
      <c r="A158" s="57"/>
      <c r="B158" s="8"/>
      <c r="C158" s="8"/>
      <c r="E158" s="3"/>
      <c r="F158" s="53" t="s">
        <v>34</v>
      </c>
      <c r="G158" s="54" t="s">
        <v>0</v>
      </c>
      <c r="H158" s="71"/>
      <c r="I158" s="156" t="s">
        <v>180</v>
      </c>
      <c r="J158" s="156"/>
      <c r="K158" s="156"/>
      <c r="L158" s="156"/>
      <c r="M158" s="156"/>
      <c r="N158" s="58">
        <v>2</v>
      </c>
      <c r="O158" s="187"/>
      <c r="P158" s="184"/>
      <c r="Q158" s="185"/>
    </row>
    <row r="159" spans="1:18" ht="20.100000000000001" customHeight="1" x14ac:dyDescent="0.25">
      <c r="A159" s="57"/>
      <c r="B159" s="8"/>
      <c r="C159" s="8"/>
      <c r="E159" s="3"/>
      <c r="F159" s="53" t="s">
        <v>55</v>
      </c>
      <c r="G159" s="54" t="s">
        <v>0</v>
      </c>
      <c r="H159" s="71"/>
      <c r="I159" s="156" t="s">
        <v>181</v>
      </c>
      <c r="J159" s="156"/>
      <c r="K159" s="156"/>
      <c r="L159" s="156"/>
      <c r="M159" s="156"/>
      <c r="N159" s="58">
        <v>3</v>
      </c>
      <c r="O159" s="187"/>
      <c r="P159" s="184"/>
      <c r="Q159" s="185"/>
    </row>
    <row r="160" spans="1:18" ht="20.100000000000001" customHeight="1" x14ac:dyDescent="0.25">
      <c r="A160" s="57"/>
      <c r="B160" s="8"/>
      <c r="C160" s="8"/>
      <c r="E160" s="3"/>
      <c r="F160" s="53" t="s">
        <v>72</v>
      </c>
      <c r="G160" s="54" t="s">
        <v>0</v>
      </c>
      <c r="H160" s="71"/>
      <c r="I160" s="156" t="s">
        <v>182</v>
      </c>
      <c r="J160" s="156"/>
      <c r="K160" s="156"/>
      <c r="L160" s="156"/>
      <c r="M160" s="156"/>
      <c r="N160" s="58">
        <v>4</v>
      </c>
      <c r="O160" s="187"/>
      <c r="P160" s="184"/>
      <c r="Q160" s="185"/>
    </row>
    <row r="161" spans="1:18" ht="20.100000000000001" customHeight="1" x14ac:dyDescent="0.2">
      <c r="A161" s="57"/>
      <c r="B161" s="8"/>
      <c r="C161" s="8"/>
      <c r="E161" s="59"/>
      <c r="F161" s="60"/>
      <c r="G161" s="61"/>
      <c r="H161" s="62"/>
      <c r="I161" s="61"/>
      <c r="J161" s="61"/>
      <c r="K161" s="61"/>
      <c r="L161" s="61"/>
      <c r="M161" s="62" t="s">
        <v>92</v>
      </c>
      <c r="N161" s="63" t="str">
        <f>IF(SUM(R161,R156)=0,"",SUM(R161,R156))</f>
        <v/>
      </c>
      <c r="R161" s="63">
        <f>IF(E160="x",4,IF(E159="x",3,IF(E158="x",2,IF(E157="x",1,0))))</f>
        <v>0</v>
      </c>
    </row>
    <row r="162" spans="1:18" s="59" customFormat="1" ht="12.75" customHeight="1" thickBot="1" x14ac:dyDescent="0.25">
      <c r="A162" s="99"/>
      <c r="B162" s="100"/>
      <c r="C162" s="100"/>
      <c r="D162" s="101"/>
      <c r="E162" s="8"/>
      <c r="F162" s="119"/>
      <c r="G162" s="120"/>
      <c r="H162" s="101"/>
      <c r="I162" s="100"/>
      <c r="J162" s="100"/>
      <c r="K162" s="100"/>
      <c r="L162" s="100"/>
      <c r="M162" s="100"/>
      <c r="N162" s="119"/>
    </row>
    <row r="163" spans="1:18" ht="19.5" customHeight="1" thickBot="1" x14ac:dyDescent="0.3">
      <c r="A163" s="43">
        <f>+A164</f>
        <v>0</v>
      </c>
      <c r="B163" s="44">
        <f t="shared" ref="B163:C163" si="17">+B164</f>
        <v>0</v>
      </c>
      <c r="C163" s="44">
        <f t="shared" si="17"/>
        <v>0</v>
      </c>
      <c r="E163" s="160" t="s">
        <v>183</v>
      </c>
      <c r="F163" s="160"/>
      <c r="G163" s="160"/>
      <c r="H163" s="160"/>
      <c r="I163" s="160"/>
      <c r="J163" s="160"/>
      <c r="K163" s="160"/>
      <c r="L163" s="160"/>
      <c r="M163" s="160"/>
      <c r="N163" s="46" t="s">
        <v>117</v>
      </c>
      <c r="O163" s="169" t="s">
        <v>118</v>
      </c>
      <c r="P163" s="169"/>
      <c r="Q163" s="169"/>
    </row>
    <row r="164" spans="1:18" ht="20.100000000000001" customHeight="1" x14ac:dyDescent="0.25">
      <c r="A164" s="47"/>
      <c r="B164" s="48"/>
      <c r="C164" s="48"/>
      <c r="E164" s="3"/>
      <c r="F164" s="53" t="s">
        <v>43</v>
      </c>
      <c r="G164" s="54" t="s">
        <v>0</v>
      </c>
      <c r="H164" s="71"/>
      <c r="I164" s="156" t="s">
        <v>9</v>
      </c>
      <c r="J164" s="161"/>
      <c r="K164" s="161"/>
      <c r="L164" s="161"/>
      <c r="M164" s="162"/>
      <c r="N164" s="58">
        <v>1</v>
      </c>
      <c r="O164" s="183"/>
      <c r="P164" s="184"/>
      <c r="Q164" s="185"/>
    </row>
    <row r="165" spans="1:18" ht="20.100000000000001" customHeight="1" x14ac:dyDescent="0.2">
      <c r="A165" s="57"/>
      <c r="B165" s="8"/>
      <c r="C165" s="8"/>
      <c r="E165" s="59"/>
      <c r="F165" s="60"/>
      <c r="G165" s="61"/>
      <c r="H165" s="62"/>
      <c r="I165" s="61"/>
      <c r="J165" s="61"/>
      <c r="K165" s="61"/>
      <c r="L165" s="61"/>
      <c r="M165" s="88" t="s">
        <v>93</v>
      </c>
      <c r="N165" s="63" t="str">
        <f>IF(R165=0,"",R165)</f>
        <v/>
      </c>
      <c r="R165" s="63">
        <f>IF(E164="x",1,0)</f>
        <v>0</v>
      </c>
    </row>
    <row r="166" spans="1:18" s="59" customFormat="1" ht="12.75" customHeight="1" thickBot="1" x14ac:dyDescent="0.25">
      <c r="A166" s="99"/>
      <c r="B166" s="100"/>
      <c r="C166" s="100"/>
      <c r="D166" s="101"/>
      <c r="E166" s="8"/>
      <c r="F166" s="119"/>
      <c r="G166" s="120"/>
      <c r="H166" s="101"/>
      <c r="I166" s="100"/>
      <c r="J166" s="100"/>
      <c r="K166" s="100"/>
      <c r="L166" s="100"/>
      <c r="M166" s="100"/>
      <c r="N166" s="119"/>
    </row>
    <row r="167" spans="1:18" ht="19.5" customHeight="1" thickBot="1" x14ac:dyDescent="0.3">
      <c r="A167" s="43">
        <f>+A168</f>
        <v>0</v>
      </c>
      <c r="B167" s="44">
        <f t="shared" ref="B167:C167" si="18">+B168</f>
        <v>0</v>
      </c>
      <c r="C167" s="44">
        <f t="shared" si="18"/>
        <v>0</v>
      </c>
      <c r="E167" s="160" t="s">
        <v>184</v>
      </c>
      <c r="F167" s="160"/>
      <c r="G167" s="160"/>
      <c r="H167" s="160"/>
      <c r="I167" s="160"/>
      <c r="J167" s="160"/>
      <c r="K167" s="160"/>
      <c r="L167" s="160"/>
      <c r="M167" s="160"/>
      <c r="N167" s="46" t="s">
        <v>117</v>
      </c>
      <c r="O167" s="169" t="s">
        <v>118</v>
      </c>
      <c r="P167" s="169"/>
      <c r="Q167" s="169"/>
    </row>
    <row r="168" spans="1:18" ht="20.100000000000001" customHeight="1" x14ac:dyDescent="0.25">
      <c r="A168" s="47"/>
      <c r="B168" s="48"/>
      <c r="C168" s="48"/>
      <c r="E168" s="3"/>
      <c r="F168" s="53" t="s">
        <v>43</v>
      </c>
      <c r="G168" s="54" t="s">
        <v>0</v>
      </c>
      <c r="H168" s="71"/>
      <c r="I168" s="156" t="s">
        <v>10</v>
      </c>
      <c r="J168" s="156"/>
      <c r="K168" s="156"/>
      <c r="L168" s="156"/>
      <c r="M168" s="156"/>
      <c r="N168" s="58">
        <v>2</v>
      </c>
      <c r="O168" s="187"/>
      <c r="P168" s="187"/>
      <c r="Q168" s="187"/>
    </row>
    <row r="169" spans="1:18" ht="20.100000000000001" customHeight="1" x14ac:dyDescent="0.2">
      <c r="A169" s="57"/>
      <c r="B169" s="8"/>
      <c r="C169" s="8"/>
      <c r="E169" s="59"/>
      <c r="F169" s="60"/>
      <c r="G169" s="61"/>
      <c r="H169" s="62"/>
      <c r="I169" s="61"/>
      <c r="J169" s="61"/>
      <c r="K169" s="61"/>
      <c r="L169" s="61"/>
      <c r="M169" s="62" t="s">
        <v>94</v>
      </c>
      <c r="N169" s="63" t="str">
        <f>IF(R169=0,"",R169)</f>
        <v/>
      </c>
      <c r="R169" s="63">
        <f>IF(E168="x",2,0)</f>
        <v>0</v>
      </c>
    </row>
    <row r="170" spans="1:18" s="59" customFormat="1" ht="12.75" customHeight="1" thickBot="1" x14ac:dyDescent="0.25">
      <c r="A170" s="99"/>
      <c r="B170" s="100"/>
      <c r="C170" s="100"/>
      <c r="D170" s="101"/>
      <c r="E170" s="8"/>
      <c r="F170" s="119"/>
      <c r="G170" s="120"/>
      <c r="H170" s="101"/>
      <c r="I170" s="100"/>
      <c r="J170" s="100"/>
      <c r="K170" s="100"/>
      <c r="L170" s="100"/>
      <c r="M170" s="100"/>
      <c r="N170" s="119"/>
    </row>
    <row r="171" spans="1:18" ht="19.5" customHeight="1" thickBot="1" x14ac:dyDescent="0.3">
      <c r="A171" s="43">
        <f>+A172+A177+A181+A186+A191</f>
        <v>0</v>
      </c>
      <c r="B171" s="44">
        <f t="shared" ref="B171:C171" si="19">+B172+B177+B181+B186+B191</f>
        <v>0</v>
      </c>
      <c r="C171" s="44">
        <f t="shared" si="19"/>
        <v>0</v>
      </c>
      <c r="E171" s="160" t="s">
        <v>185</v>
      </c>
      <c r="F171" s="160"/>
      <c r="G171" s="160"/>
      <c r="H171" s="160"/>
      <c r="I171" s="160"/>
      <c r="J171" s="160"/>
      <c r="K171" s="160"/>
      <c r="L171" s="160"/>
      <c r="M171" s="160"/>
      <c r="N171" s="46" t="s">
        <v>117</v>
      </c>
      <c r="O171" s="169" t="s">
        <v>118</v>
      </c>
      <c r="P171" s="169"/>
      <c r="Q171" s="169"/>
    </row>
    <row r="172" spans="1:18" ht="20.100000000000001" customHeight="1" x14ac:dyDescent="0.25">
      <c r="A172" s="47"/>
      <c r="B172" s="48"/>
      <c r="C172" s="48"/>
      <c r="E172" s="3"/>
      <c r="F172" s="53" t="s">
        <v>43</v>
      </c>
      <c r="G172" s="54" t="s">
        <v>0</v>
      </c>
      <c r="H172" s="71"/>
      <c r="I172" s="156" t="s">
        <v>98</v>
      </c>
      <c r="J172" s="156"/>
      <c r="K172" s="156"/>
      <c r="L172" s="156"/>
      <c r="M172" s="156"/>
      <c r="N172" s="58">
        <v>0.5</v>
      </c>
      <c r="O172" s="187"/>
      <c r="P172" s="187"/>
      <c r="Q172" s="187"/>
    </row>
    <row r="173" spans="1:18" ht="20.100000000000001" customHeight="1" x14ac:dyDescent="0.25">
      <c r="A173" s="57"/>
      <c r="B173" s="8"/>
      <c r="C173" s="8"/>
      <c r="E173" s="3"/>
      <c r="F173" s="53" t="s">
        <v>33</v>
      </c>
      <c r="G173" s="54" t="s">
        <v>0</v>
      </c>
      <c r="H173" s="71"/>
      <c r="I173" s="156" t="s">
        <v>99</v>
      </c>
      <c r="J173" s="156"/>
      <c r="K173" s="156"/>
      <c r="L173" s="156"/>
      <c r="M173" s="156"/>
      <c r="N173" s="58">
        <v>1</v>
      </c>
      <c r="O173" s="187"/>
      <c r="P173" s="187"/>
      <c r="Q173" s="187"/>
    </row>
    <row r="174" spans="1:18" ht="20.100000000000001" customHeight="1" x14ac:dyDescent="0.25">
      <c r="A174" s="57"/>
      <c r="B174" s="8"/>
      <c r="C174" s="8"/>
      <c r="E174" s="3"/>
      <c r="F174" s="53" t="s">
        <v>32</v>
      </c>
      <c r="G174" s="54" t="s">
        <v>0</v>
      </c>
      <c r="H174" s="71"/>
      <c r="I174" s="156" t="s">
        <v>100</v>
      </c>
      <c r="J174" s="156"/>
      <c r="K174" s="156"/>
      <c r="L174" s="156"/>
      <c r="M174" s="156"/>
      <c r="N174" s="58">
        <v>1.5</v>
      </c>
      <c r="O174" s="187"/>
      <c r="P174" s="187"/>
      <c r="Q174" s="187"/>
    </row>
    <row r="175" spans="1:18" ht="20.100000000000001" customHeight="1" x14ac:dyDescent="0.25">
      <c r="A175" s="57"/>
      <c r="B175" s="8"/>
      <c r="C175" s="8"/>
      <c r="E175" s="3"/>
      <c r="F175" s="53" t="s">
        <v>45</v>
      </c>
      <c r="G175" s="54" t="s">
        <v>0</v>
      </c>
      <c r="H175" s="71"/>
      <c r="I175" s="156" t="s">
        <v>101</v>
      </c>
      <c r="J175" s="156"/>
      <c r="K175" s="156"/>
      <c r="L175" s="156"/>
      <c r="M175" s="156"/>
      <c r="N175" s="58">
        <v>2</v>
      </c>
      <c r="O175" s="187"/>
      <c r="P175" s="187"/>
      <c r="Q175" s="187"/>
    </row>
    <row r="176" spans="1:18" s="59" customFormat="1" ht="12.75" customHeight="1" x14ac:dyDescent="0.2">
      <c r="A176" s="99"/>
      <c r="B176" s="100"/>
      <c r="C176" s="100"/>
      <c r="D176" s="101"/>
      <c r="E176" s="6"/>
      <c r="F176" s="65"/>
      <c r="G176" s="67"/>
      <c r="H176" s="101"/>
      <c r="I176" s="67"/>
      <c r="J176" s="67"/>
      <c r="K176" s="67"/>
      <c r="L176" s="67"/>
      <c r="M176" s="67"/>
      <c r="N176" s="65"/>
      <c r="O176" s="100"/>
      <c r="P176" s="100"/>
      <c r="Q176" s="100"/>
      <c r="R176" s="63">
        <f>IF(E175="x",2,IF(E174="x",1.5,IF(E173="x",1,IF(E172="x",0.5,0))))</f>
        <v>0</v>
      </c>
    </row>
    <row r="177" spans="1:18" ht="20.100000000000001" customHeight="1" x14ac:dyDescent="0.25">
      <c r="A177" s="47"/>
      <c r="B177" s="48"/>
      <c r="C177" s="48"/>
      <c r="E177" s="3"/>
      <c r="F177" s="53" t="s">
        <v>37</v>
      </c>
      <c r="G177" s="54" t="s">
        <v>0</v>
      </c>
      <c r="H177" s="71"/>
      <c r="I177" s="156" t="s">
        <v>102</v>
      </c>
      <c r="J177" s="156"/>
      <c r="K177" s="156"/>
      <c r="L177" s="156"/>
      <c r="M177" s="156"/>
      <c r="N177" s="58">
        <v>1</v>
      </c>
      <c r="O177" s="187"/>
      <c r="P177" s="187"/>
      <c r="Q177" s="187"/>
    </row>
    <row r="178" spans="1:18" ht="20.100000000000001" customHeight="1" x14ac:dyDescent="0.25">
      <c r="A178" s="57"/>
      <c r="B178" s="8"/>
      <c r="C178" s="8"/>
      <c r="E178" s="3"/>
      <c r="F178" s="53" t="s">
        <v>34</v>
      </c>
      <c r="G178" s="54" t="s">
        <v>0</v>
      </c>
      <c r="H178" s="71"/>
      <c r="I178" s="156" t="s">
        <v>103</v>
      </c>
      <c r="J178" s="156"/>
      <c r="K178" s="156"/>
      <c r="L178" s="156"/>
      <c r="M178" s="156"/>
      <c r="N178" s="58">
        <v>1.5</v>
      </c>
      <c r="O178" s="187"/>
      <c r="P178" s="187"/>
      <c r="Q178" s="187"/>
    </row>
    <row r="179" spans="1:18" ht="20.100000000000001" customHeight="1" x14ac:dyDescent="0.25">
      <c r="A179" s="57"/>
      <c r="B179" s="8"/>
      <c r="C179" s="8"/>
      <c r="E179" s="3"/>
      <c r="F179" s="53" t="s">
        <v>55</v>
      </c>
      <c r="G179" s="54" t="s">
        <v>0</v>
      </c>
      <c r="H179" s="71"/>
      <c r="I179" s="156" t="s">
        <v>104</v>
      </c>
      <c r="J179" s="156"/>
      <c r="K179" s="156"/>
      <c r="L179" s="156"/>
      <c r="M179" s="156"/>
      <c r="N179" s="58">
        <v>2</v>
      </c>
      <c r="O179" s="187"/>
      <c r="P179" s="187"/>
      <c r="Q179" s="187"/>
    </row>
    <row r="180" spans="1:18" s="59" customFormat="1" ht="12.75" customHeight="1" x14ac:dyDescent="0.2">
      <c r="A180" s="99"/>
      <c r="B180" s="100"/>
      <c r="C180" s="100"/>
      <c r="D180" s="101"/>
      <c r="E180" s="6"/>
      <c r="F180" s="65"/>
      <c r="G180" s="67"/>
      <c r="H180" s="101"/>
      <c r="I180" s="67"/>
      <c r="J180" s="67"/>
      <c r="K180" s="67"/>
      <c r="L180" s="67"/>
      <c r="M180" s="67"/>
      <c r="N180" s="65"/>
      <c r="O180" s="100"/>
      <c r="P180" s="100"/>
      <c r="Q180" s="100"/>
      <c r="R180" s="63">
        <f>IF(E179="x",2,IF(E178="x",1.5,IF(E177="x",1,0)))</f>
        <v>0</v>
      </c>
    </row>
    <row r="181" spans="1:18" ht="20.100000000000001" customHeight="1" x14ac:dyDescent="0.25">
      <c r="A181" s="47"/>
      <c r="B181" s="48"/>
      <c r="C181" s="48"/>
      <c r="E181" s="3"/>
      <c r="F181" s="53" t="s">
        <v>42</v>
      </c>
      <c r="G181" s="54" t="s">
        <v>0</v>
      </c>
      <c r="H181" s="71"/>
      <c r="I181" s="156" t="s">
        <v>105</v>
      </c>
      <c r="J181" s="156"/>
      <c r="K181" s="156"/>
      <c r="L181" s="156"/>
      <c r="M181" s="156"/>
      <c r="N181" s="58">
        <v>0.5</v>
      </c>
      <c r="O181" s="187"/>
      <c r="P181" s="187"/>
      <c r="Q181" s="187"/>
    </row>
    <row r="182" spans="1:18" ht="20.100000000000001" customHeight="1" x14ac:dyDescent="0.25">
      <c r="A182" s="57"/>
      <c r="B182" s="8"/>
      <c r="C182" s="8"/>
      <c r="E182" s="3"/>
      <c r="F182" s="53" t="s">
        <v>38</v>
      </c>
      <c r="G182" s="121" t="s">
        <v>0</v>
      </c>
      <c r="H182" s="71"/>
      <c r="I182" s="156" t="s">
        <v>106</v>
      </c>
      <c r="J182" s="156"/>
      <c r="K182" s="156"/>
      <c r="L182" s="156"/>
      <c r="M182" s="156"/>
      <c r="N182" s="58">
        <v>1</v>
      </c>
      <c r="O182" s="187"/>
      <c r="P182" s="187"/>
      <c r="Q182" s="187"/>
    </row>
    <row r="183" spans="1:18" ht="20.100000000000001" customHeight="1" x14ac:dyDescent="0.25">
      <c r="A183" s="57"/>
      <c r="B183" s="8"/>
      <c r="C183" s="8"/>
      <c r="E183" s="3"/>
      <c r="F183" s="53" t="s">
        <v>56</v>
      </c>
      <c r="G183" s="121" t="s">
        <v>0</v>
      </c>
      <c r="H183" s="71"/>
      <c r="I183" s="156" t="s">
        <v>107</v>
      </c>
      <c r="J183" s="156"/>
      <c r="K183" s="156"/>
      <c r="L183" s="156"/>
      <c r="M183" s="156"/>
      <c r="N183" s="58">
        <v>1.5</v>
      </c>
      <c r="O183" s="187"/>
      <c r="P183" s="187"/>
      <c r="Q183" s="187"/>
    </row>
    <row r="184" spans="1:18" ht="20.100000000000001" customHeight="1" x14ac:dyDescent="0.25">
      <c r="A184" s="57"/>
      <c r="B184" s="8"/>
      <c r="C184" s="8"/>
      <c r="E184" s="3"/>
      <c r="F184" s="53" t="s">
        <v>71</v>
      </c>
      <c r="G184" s="121" t="s">
        <v>0</v>
      </c>
      <c r="H184" s="71"/>
      <c r="I184" s="156" t="s">
        <v>108</v>
      </c>
      <c r="J184" s="156"/>
      <c r="K184" s="156"/>
      <c r="L184" s="156"/>
      <c r="M184" s="156"/>
      <c r="N184" s="58">
        <v>2</v>
      </c>
      <c r="O184" s="187"/>
      <c r="P184" s="187"/>
      <c r="Q184" s="187"/>
    </row>
    <row r="185" spans="1:18" s="59" customFormat="1" ht="12.75" customHeight="1" x14ac:dyDescent="0.2">
      <c r="A185" s="99"/>
      <c r="B185" s="100"/>
      <c r="C185" s="100"/>
      <c r="D185" s="101"/>
      <c r="E185" s="6"/>
      <c r="F185" s="65"/>
      <c r="G185" s="67"/>
      <c r="H185" s="101"/>
      <c r="I185" s="67"/>
      <c r="J185" s="67"/>
      <c r="K185" s="67"/>
      <c r="L185" s="67"/>
      <c r="M185" s="67"/>
      <c r="N185" s="65"/>
      <c r="O185" s="100"/>
      <c r="P185" s="100"/>
      <c r="Q185" s="100"/>
      <c r="R185" s="63">
        <f>IF(E184="x",2,IF(E183="x",1.5,IF(E182="x",1,IF(E181="x",0.5,0))))</f>
        <v>0</v>
      </c>
    </row>
    <row r="186" spans="1:18" ht="20.100000000000001" customHeight="1" x14ac:dyDescent="0.25">
      <c r="A186" s="47"/>
      <c r="B186" s="48"/>
      <c r="C186" s="48"/>
      <c r="E186" s="3"/>
      <c r="F186" s="53" t="s">
        <v>39</v>
      </c>
      <c r="G186" s="54" t="s">
        <v>0</v>
      </c>
      <c r="H186" s="71"/>
      <c r="I186" s="156" t="s">
        <v>109</v>
      </c>
      <c r="J186" s="156"/>
      <c r="K186" s="156"/>
      <c r="L186" s="156"/>
      <c r="M186" s="156"/>
      <c r="N186" s="58">
        <v>0.5</v>
      </c>
      <c r="O186" s="187"/>
      <c r="P186" s="187"/>
      <c r="Q186" s="187"/>
    </row>
    <row r="187" spans="1:18" ht="20.100000000000001" customHeight="1" x14ac:dyDescent="0.25">
      <c r="A187" s="57"/>
      <c r="B187" s="8"/>
      <c r="C187" s="8"/>
      <c r="E187" s="3"/>
      <c r="F187" s="53" t="s">
        <v>41</v>
      </c>
      <c r="G187" s="121" t="s">
        <v>0</v>
      </c>
      <c r="H187" s="71"/>
      <c r="I187" s="156" t="s">
        <v>110</v>
      </c>
      <c r="J187" s="156"/>
      <c r="K187" s="156"/>
      <c r="L187" s="156"/>
      <c r="M187" s="156"/>
      <c r="N187" s="58">
        <v>1</v>
      </c>
      <c r="O187" s="187"/>
      <c r="P187" s="187"/>
      <c r="Q187" s="187"/>
    </row>
    <row r="188" spans="1:18" ht="20.100000000000001" customHeight="1" x14ac:dyDescent="0.25">
      <c r="A188" s="57"/>
      <c r="B188" s="8"/>
      <c r="C188" s="8"/>
      <c r="E188" s="3"/>
      <c r="F188" s="53" t="s">
        <v>57</v>
      </c>
      <c r="G188" s="121" t="s">
        <v>0</v>
      </c>
      <c r="H188" s="71"/>
      <c r="I188" s="156" t="s">
        <v>111</v>
      </c>
      <c r="J188" s="156"/>
      <c r="K188" s="156"/>
      <c r="L188" s="156"/>
      <c r="M188" s="156"/>
      <c r="N188" s="58">
        <v>1.5</v>
      </c>
      <c r="O188" s="187"/>
      <c r="P188" s="187"/>
      <c r="Q188" s="187"/>
    </row>
    <row r="189" spans="1:18" ht="20.100000000000001" customHeight="1" x14ac:dyDescent="0.25">
      <c r="A189" s="57"/>
      <c r="B189" s="8"/>
      <c r="C189" s="8"/>
      <c r="E189" s="3"/>
      <c r="F189" s="53" t="s">
        <v>58</v>
      </c>
      <c r="G189" s="121" t="s">
        <v>0</v>
      </c>
      <c r="H189" s="71"/>
      <c r="I189" s="156" t="s">
        <v>112</v>
      </c>
      <c r="J189" s="156"/>
      <c r="K189" s="156"/>
      <c r="L189" s="156"/>
      <c r="M189" s="156"/>
      <c r="N189" s="58">
        <v>2</v>
      </c>
      <c r="O189" s="187"/>
      <c r="P189" s="187"/>
      <c r="Q189" s="187"/>
    </row>
    <row r="190" spans="1:18" s="59" customFormat="1" ht="12.75" customHeight="1" x14ac:dyDescent="0.2">
      <c r="A190" s="99"/>
      <c r="B190" s="100"/>
      <c r="C190" s="100"/>
      <c r="D190" s="101"/>
      <c r="E190" s="6"/>
      <c r="F190" s="65"/>
      <c r="G190" s="67"/>
      <c r="H190" s="101"/>
      <c r="I190" s="67"/>
      <c r="J190" s="67"/>
      <c r="K190" s="67"/>
      <c r="L190" s="67"/>
      <c r="M190" s="67"/>
      <c r="N190" s="119"/>
      <c r="O190" s="100"/>
      <c r="P190" s="100"/>
      <c r="Q190" s="100"/>
      <c r="R190" s="63">
        <f>IF(E189="x",2,IF(E188="x",1.5,IF(E187="x",1,IF(E186="x",0.5,0))))</f>
        <v>0</v>
      </c>
    </row>
    <row r="191" spans="1:18" ht="20.100000000000001" customHeight="1" x14ac:dyDescent="0.25">
      <c r="A191" s="47"/>
      <c r="B191" s="48"/>
      <c r="C191" s="48"/>
      <c r="E191" s="3"/>
      <c r="F191" s="53" t="s">
        <v>40</v>
      </c>
      <c r="G191" s="54" t="s">
        <v>0</v>
      </c>
      <c r="H191" s="71"/>
      <c r="I191" s="156" t="s">
        <v>113</v>
      </c>
      <c r="J191" s="156"/>
      <c r="K191" s="156"/>
      <c r="L191" s="156"/>
      <c r="M191" s="156"/>
      <c r="N191" s="58">
        <v>1</v>
      </c>
      <c r="O191" s="187"/>
      <c r="P191" s="187"/>
      <c r="Q191" s="187"/>
    </row>
    <row r="192" spans="1:18" ht="20.100000000000001" customHeight="1" x14ac:dyDescent="0.25">
      <c r="A192" s="57"/>
      <c r="B192" s="8"/>
      <c r="C192" s="8"/>
      <c r="E192" s="3"/>
      <c r="F192" s="53" t="s">
        <v>59</v>
      </c>
      <c r="G192" s="121" t="s">
        <v>0</v>
      </c>
      <c r="H192" s="71"/>
      <c r="I192" s="156" t="s">
        <v>114</v>
      </c>
      <c r="J192" s="156"/>
      <c r="K192" s="156"/>
      <c r="L192" s="156"/>
      <c r="M192" s="156"/>
      <c r="N192" s="58">
        <v>2</v>
      </c>
      <c r="O192" s="187"/>
      <c r="P192" s="187"/>
      <c r="Q192" s="187"/>
    </row>
    <row r="193" spans="1:18" ht="20.100000000000001" customHeight="1" x14ac:dyDescent="0.2">
      <c r="A193" s="57"/>
      <c r="B193" s="8"/>
      <c r="C193" s="8"/>
      <c r="E193" s="59"/>
      <c r="F193" s="60"/>
      <c r="G193" s="61"/>
      <c r="H193" s="62"/>
      <c r="I193" s="61"/>
      <c r="J193" s="61"/>
      <c r="K193" s="61"/>
      <c r="L193" s="61"/>
      <c r="M193" s="62" t="s">
        <v>95</v>
      </c>
      <c r="N193" s="114" t="str">
        <f>IF(SUM(R176:R193)=0,"",IF(SUM(R176:R193)&gt;3,3,ROUNDDOWN(SUM(R176:R193),0)))</f>
        <v/>
      </c>
      <c r="R193" s="63">
        <f>IF(E192="x",2,IF(E191="x",1,0))</f>
        <v>0</v>
      </c>
    </row>
    <row r="194" spans="1:18" ht="12" customHeight="1" x14ac:dyDescent="0.25">
      <c r="A194" s="52"/>
      <c r="B194" s="8"/>
      <c r="C194" s="8"/>
      <c r="E194" s="8"/>
      <c r="F194" s="8"/>
      <c r="G194" s="16"/>
      <c r="I194" s="8"/>
      <c r="J194" s="8"/>
      <c r="K194" s="8"/>
      <c r="L194" s="8"/>
      <c r="M194" s="8"/>
      <c r="N194" s="22"/>
    </row>
    <row r="195" spans="1:18" ht="14.1" customHeight="1" x14ac:dyDescent="0.25">
      <c r="A195" s="52"/>
      <c r="B195" s="8"/>
      <c r="C195" s="8"/>
      <c r="L195" s="212" t="s">
        <v>131</v>
      </c>
      <c r="M195" s="213"/>
      <c r="N195" s="92" t="str">
        <f>IF(SUM(N151,N161,N165,N169,N193)=0,"",IF(SUM(N151,N161,N165,N169,N193)&gt;10,10,SUM(N151,N161,N165,N169,N193)))</f>
        <v/>
      </c>
    </row>
    <row r="196" spans="1:18" ht="12.75" customHeight="1" x14ac:dyDescent="0.2">
      <c r="A196" s="64" t="s">
        <v>48</v>
      </c>
      <c r="B196" s="65" t="s">
        <v>11</v>
      </c>
      <c r="C196" s="65" t="s">
        <v>12</v>
      </c>
    </row>
    <row r="197" spans="1:18" ht="12.75" customHeight="1" thickBot="1" x14ac:dyDescent="0.25">
      <c r="A197" s="64"/>
      <c r="B197" s="65"/>
      <c r="C197" s="65"/>
    </row>
    <row r="198" spans="1:18" ht="20.100000000000001" customHeight="1" thickBot="1" x14ac:dyDescent="0.3">
      <c r="A198" s="122" t="e">
        <f>+#REF!+A147</f>
        <v>#REF!</v>
      </c>
      <c r="B198" s="122" t="e">
        <f>+#REF!+B147</f>
        <v>#REF!</v>
      </c>
      <c r="C198" s="122" t="e">
        <f>+#REF!+C147</f>
        <v>#REF!</v>
      </c>
      <c r="D198" s="123"/>
      <c r="E198" s="124"/>
      <c r="F198" s="125"/>
      <c r="G198" s="125"/>
      <c r="H198" s="125"/>
      <c r="I198" s="125"/>
      <c r="J198" s="125"/>
      <c r="K198" s="125"/>
      <c r="L198" s="214" t="s">
        <v>132</v>
      </c>
      <c r="M198" s="214"/>
      <c r="N198" s="92" t="str">
        <f>IF(SUM(N75,N119,N144,N195)=0,"",SUM(N75,N119,N144,N195))</f>
        <v/>
      </c>
      <c r="O198" s="126"/>
      <c r="P198" s="126"/>
      <c r="Q198" s="126"/>
    </row>
    <row r="199" spans="1:18" ht="12" customHeight="1" x14ac:dyDescent="0.2">
      <c r="A199" s="127"/>
      <c r="B199" s="127"/>
      <c r="C199" s="127"/>
      <c r="D199" s="123"/>
      <c r="E199" s="124"/>
      <c r="F199" s="125"/>
      <c r="G199" s="125"/>
      <c r="H199" s="125"/>
      <c r="I199" s="125"/>
      <c r="J199" s="125"/>
      <c r="K199" s="125"/>
      <c r="L199" s="59"/>
      <c r="M199" s="59"/>
      <c r="N199" s="65"/>
      <c r="O199" s="126"/>
      <c r="P199" s="126"/>
      <c r="Q199" s="126"/>
    </row>
    <row r="200" spans="1:18" ht="20.100000000000001" customHeight="1" x14ac:dyDescent="0.25">
      <c r="A200" s="110"/>
      <c r="B200" s="8"/>
      <c r="C200" s="8"/>
      <c r="L200" s="214" t="s">
        <v>133</v>
      </c>
      <c r="M200" s="214"/>
      <c r="N200" s="128" t="str">
        <f>IF(N198="","",IF(N198&gt;=80,"PLATINUM",IF(N198&gt;=65,"GOLD",IF(N198&gt;=45,"SILVER",IF(N198&gt;=32,"GREEN")))))</f>
        <v/>
      </c>
    </row>
    <row r="201" spans="1:18" s="59" customFormat="1" ht="24" customHeight="1" x14ac:dyDescent="0.2">
      <c r="A201" s="99"/>
      <c r="B201" s="100"/>
      <c r="C201" s="100"/>
      <c r="D201" s="101"/>
      <c r="E201" s="6"/>
      <c r="F201" s="65"/>
      <c r="G201" s="34"/>
      <c r="H201" s="101"/>
      <c r="I201" s="6"/>
      <c r="N201" s="65"/>
    </row>
    <row r="202" spans="1:18" s="59" customFormat="1" ht="22.5" customHeight="1" x14ac:dyDescent="0.2">
      <c r="A202" s="33"/>
      <c r="B202" s="6"/>
      <c r="C202" s="6"/>
      <c r="D202" s="18"/>
      <c r="E202" s="129"/>
      <c r="F202" s="164" t="s">
        <v>136</v>
      </c>
      <c r="G202" s="164"/>
      <c r="H202" s="164"/>
      <c r="I202" s="164"/>
      <c r="J202" s="164"/>
      <c r="K202" s="164"/>
      <c r="L202" s="6"/>
      <c r="M202" s="6"/>
      <c r="N202" s="36"/>
    </row>
    <row r="203" spans="1:18" ht="22.5" customHeight="1" x14ac:dyDescent="0.25">
      <c r="F203" s="164" t="s">
        <v>65</v>
      </c>
      <c r="G203" s="164"/>
      <c r="I203" s="165" t="s">
        <v>115</v>
      </c>
      <c r="J203" s="165"/>
      <c r="K203" s="34"/>
      <c r="L203" s="34"/>
      <c r="M203" s="34"/>
      <c r="N203" s="130"/>
      <c r="O203" s="34"/>
      <c r="P203" s="34"/>
      <c r="Q203" s="34"/>
    </row>
    <row r="204" spans="1:18" ht="22.5" customHeight="1" x14ac:dyDescent="0.25">
      <c r="F204" s="164" t="s">
        <v>64</v>
      </c>
      <c r="G204" s="164"/>
      <c r="I204" s="165" t="s">
        <v>68</v>
      </c>
      <c r="J204" s="165"/>
      <c r="K204" s="34"/>
      <c r="L204" s="34"/>
      <c r="M204" s="34"/>
      <c r="N204" s="130"/>
      <c r="O204" s="34"/>
      <c r="P204" s="34"/>
      <c r="Q204" s="34"/>
    </row>
    <row r="205" spans="1:18" ht="22.5" customHeight="1" x14ac:dyDescent="0.25">
      <c r="F205" s="164" t="s">
        <v>66</v>
      </c>
      <c r="G205" s="164"/>
      <c r="I205" s="165" t="s">
        <v>69</v>
      </c>
      <c r="J205" s="165"/>
      <c r="K205" s="34"/>
      <c r="L205" s="34"/>
      <c r="M205" s="34"/>
      <c r="N205" s="130"/>
      <c r="O205" s="34"/>
      <c r="P205" s="34"/>
      <c r="Q205" s="34"/>
    </row>
    <row r="206" spans="1:18" ht="22.5" customHeight="1" x14ac:dyDescent="0.25">
      <c r="F206" s="164" t="s">
        <v>67</v>
      </c>
      <c r="G206" s="164"/>
      <c r="I206" s="165" t="s">
        <v>135</v>
      </c>
      <c r="J206" s="165"/>
      <c r="K206" s="34"/>
      <c r="L206" s="34"/>
      <c r="M206" s="34"/>
      <c r="N206" s="130"/>
      <c r="O206" s="34"/>
      <c r="P206" s="34"/>
      <c r="Q206" s="34"/>
    </row>
    <row r="207" spans="1:18" ht="24" customHeight="1" x14ac:dyDescent="0.25">
      <c r="F207" s="34"/>
      <c r="I207" s="34"/>
      <c r="J207" s="34"/>
      <c r="K207" s="34"/>
      <c r="L207" s="34"/>
      <c r="M207" s="34"/>
      <c r="N207" s="130"/>
      <c r="O207" s="34"/>
      <c r="P207" s="34"/>
      <c r="Q207" s="34"/>
    </row>
    <row r="208" spans="1:18" ht="24" customHeight="1" x14ac:dyDescent="0.25">
      <c r="E208" s="131"/>
      <c r="F208" s="166" t="s">
        <v>138</v>
      </c>
      <c r="G208" s="166"/>
      <c r="H208" s="166"/>
      <c r="I208" s="166"/>
      <c r="J208" s="166"/>
      <c r="K208" s="166"/>
      <c r="L208" s="34"/>
      <c r="M208" s="34"/>
      <c r="N208" s="130"/>
      <c r="O208" s="34"/>
      <c r="P208" s="34"/>
      <c r="Q208" s="34"/>
    </row>
    <row r="209" spans="5:17" ht="24" customHeight="1" x14ac:dyDescent="0.25">
      <c r="E209" s="131"/>
      <c r="F209" s="163" t="s">
        <v>139</v>
      </c>
      <c r="G209" s="163"/>
      <c r="H209" s="163"/>
      <c r="I209" s="163"/>
      <c r="J209" s="163"/>
      <c r="K209" s="163"/>
      <c r="L209" s="34"/>
      <c r="M209" s="34"/>
      <c r="N209" s="130"/>
      <c r="O209" s="34"/>
      <c r="P209" s="34"/>
      <c r="Q209" s="34"/>
    </row>
    <row r="210" spans="5:17" ht="24" customHeight="1" x14ac:dyDescent="0.25">
      <c r="E210" s="131"/>
      <c r="F210" s="163" t="s">
        <v>140</v>
      </c>
      <c r="G210" s="163"/>
      <c r="H210" s="163"/>
      <c r="I210" s="163"/>
      <c r="J210" s="163"/>
      <c r="K210" s="163"/>
      <c r="L210" s="34"/>
      <c r="M210" s="34"/>
      <c r="N210" s="130"/>
      <c r="O210" s="34"/>
      <c r="P210" s="34"/>
      <c r="Q210" s="34"/>
    </row>
    <row r="211" spans="5:17" ht="24" customHeight="1" x14ac:dyDescent="0.25">
      <c r="E211" s="131"/>
      <c r="F211" s="163" t="s">
        <v>141</v>
      </c>
      <c r="G211" s="163"/>
      <c r="H211" s="163"/>
      <c r="I211" s="163"/>
      <c r="J211" s="163"/>
      <c r="K211" s="163"/>
      <c r="L211" s="163"/>
      <c r="M211" s="163"/>
      <c r="N211" s="130"/>
      <c r="O211" s="34"/>
      <c r="P211" s="34"/>
      <c r="Q211" s="34"/>
    </row>
    <row r="212" spans="5:17" ht="24" customHeight="1" x14ac:dyDescent="0.25">
      <c r="E212" s="131"/>
      <c r="F212" s="163" t="s">
        <v>142</v>
      </c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</row>
    <row r="213" spans="5:17" ht="24" customHeight="1" x14ac:dyDescent="0.25">
      <c r="F213" s="163" t="s">
        <v>143</v>
      </c>
      <c r="G213" s="163"/>
      <c r="H213" s="163"/>
      <c r="I213" s="163"/>
      <c r="J213" s="163"/>
      <c r="K213" s="163"/>
      <c r="L213" s="34"/>
      <c r="M213" s="34"/>
      <c r="N213" s="130"/>
      <c r="O213" s="34"/>
      <c r="P213" s="34"/>
      <c r="Q213" s="34"/>
    </row>
  </sheetData>
  <sheetProtection password="DF53" sheet="1" objects="1" scenarios="1" formatCells="0" formatColumns="0" formatRows="0"/>
  <mergeCells count="229">
    <mergeCell ref="O96:Q96"/>
    <mergeCell ref="O98:Q98"/>
    <mergeCell ref="O68:Q68"/>
    <mergeCell ref="O79:Q79"/>
    <mergeCell ref="O85:Q85"/>
    <mergeCell ref="L195:M195"/>
    <mergeCell ref="L198:M198"/>
    <mergeCell ref="L200:M200"/>
    <mergeCell ref="I88:M88"/>
    <mergeCell ref="E85:M85"/>
    <mergeCell ref="I108:M108"/>
    <mergeCell ref="E111:M111"/>
    <mergeCell ref="I112:M112"/>
    <mergeCell ref="I116:M116"/>
    <mergeCell ref="E115:M115"/>
    <mergeCell ref="E122:Q122"/>
    <mergeCell ref="E124:M124"/>
    <mergeCell ref="I125:M125"/>
    <mergeCell ref="I127:M127"/>
    <mergeCell ref="O111:Q111"/>
    <mergeCell ref="O115:Q115"/>
    <mergeCell ref="O124:Q124"/>
    <mergeCell ref="O108:Q108"/>
    <mergeCell ref="I96:M96"/>
    <mergeCell ref="I98:M98"/>
    <mergeCell ref="E101:M101"/>
    <mergeCell ref="I86:M86"/>
    <mergeCell ref="I102:M102"/>
    <mergeCell ref="I106:M106"/>
    <mergeCell ref="B12:D12"/>
    <mergeCell ref="I90:M90"/>
    <mergeCell ref="E93:M93"/>
    <mergeCell ref="I94:M94"/>
    <mergeCell ref="I64:M64"/>
    <mergeCell ref="I65:M65"/>
    <mergeCell ref="I49:M49"/>
    <mergeCell ref="I53:M53"/>
    <mergeCell ref="I54:M55"/>
    <mergeCell ref="I57:M57"/>
    <mergeCell ref="I31:M31"/>
    <mergeCell ref="I32:M32"/>
    <mergeCell ref="I34:M34"/>
    <mergeCell ref="I35:M35"/>
    <mergeCell ref="I37:M37"/>
    <mergeCell ref="I58:M58"/>
    <mergeCell ref="E62:M62"/>
    <mergeCell ref="I63:M63"/>
    <mergeCell ref="I25:M25"/>
    <mergeCell ref="E12:Q12"/>
    <mergeCell ref="L75:M75"/>
    <mergeCell ref="E68:M68"/>
    <mergeCell ref="I69:M69"/>
    <mergeCell ref="I70:M70"/>
    <mergeCell ref="I26:M26"/>
    <mergeCell ref="I28:M28"/>
    <mergeCell ref="I29:M29"/>
    <mergeCell ref="I24:M24"/>
    <mergeCell ref="E52:M52"/>
    <mergeCell ref="O106:Q106"/>
    <mergeCell ref="O149:Q149"/>
    <mergeCell ref="O153:Q153"/>
    <mergeCell ref="O163:Q163"/>
    <mergeCell ref="O64:Q64"/>
    <mergeCell ref="O65:Q65"/>
    <mergeCell ref="O69:Q69"/>
    <mergeCell ref="O70:Q70"/>
    <mergeCell ref="O31:Q31"/>
    <mergeCell ref="O32:Q32"/>
    <mergeCell ref="O34:Q34"/>
    <mergeCell ref="O35:Q35"/>
    <mergeCell ref="O37:Q37"/>
    <mergeCell ref="O102:Q102"/>
    <mergeCell ref="O104:Q104"/>
    <mergeCell ref="O72:Q72"/>
    <mergeCell ref="O80:Q80"/>
    <mergeCell ref="O41:Q41"/>
    <mergeCell ref="O42:Q42"/>
    <mergeCell ref="O167:Q167"/>
    <mergeCell ref="O112:Q112"/>
    <mergeCell ref="O116:Q116"/>
    <mergeCell ref="O125:Q125"/>
    <mergeCell ref="O139:Q139"/>
    <mergeCell ref="O141:Q141"/>
    <mergeCell ref="O150:Q150"/>
    <mergeCell ref="O154:Q154"/>
    <mergeCell ref="O164:Q164"/>
    <mergeCell ref="O133:Q133"/>
    <mergeCell ref="O135:Q135"/>
    <mergeCell ref="O127:Q127"/>
    <mergeCell ref="O128:Q128"/>
    <mergeCell ref="O129:Q129"/>
    <mergeCell ref="O159:Q159"/>
    <mergeCell ref="O160:Q160"/>
    <mergeCell ref="O155:Q155"/>
    <mergeCell ref="O157:Q157"/>
    <mergeCell ref="O158:Q158"/>
    <mergeCell ref="O189:Q189"/>
    <mergeCell ref="O191:Q191"/>
    <mergeCell ref="O192:Q192"/>
    <mergeCell ref="O168:Q168"/>
    <mergeCell ref="O172:Q172"/>
    <mergeCell ref="O173:Q173"/>
    <mergeCell ref="O174:Q174"/>
    <mergeCell ref="O175:Q175"/>
    <mergeCell ref="O177:Q177"/>
    <mergeCell ref="O178:Q178"/>
    <mergeCell ref="O179:Q179"/>
    <mergeCell ref="O181:Q181"/>
    <mergeCell ref="O171:Q171"/>
    <mergeCell ref="O182:Q182"/>
    <mergeCell ref="O183:Q183"/>
    <mergeCell ref="O184:Q184"/>
    <mergeCell ref="O186:Q186"/>
    <mergeCell ref="O187:Q187"/>
    <mergeCell ref="O188:Q188"/>
    <mergeCell ref="O23:Q23"/>
    <mergeCell ref="O40:Q40"/>
    <mergeCell ref="O52:Q52"/>
    <mergeCell ref="O62:Q62"/>
    <mergeCell ref="N44:N45"/>
    <mergeCell ref="O44:Q45"/>
    <mergeCell ref="I43:M43"/>
    <mergeCell ref="I42:M42"/>
    <mergeCell ref="I47:M47"/>
    <mergeCell ref="N54:N55"/>
    <mergeCell ref="O54:Q55"/>
    <mergeCell ref="O53:Q53"/>
    <mergeCell ref="O57:Q57"/>
    <mergeCell ref="O58:Q58"/>
    <mergeCell ref="E23:M23"/>
    <mergeCell ref="O24:Q24"/>
    <mergeCell ref="I44:M45"/>
    <mergeCell ref="O43:Q43"/>
    <mergeCell ref="O47:Q47"/>
    <mergeCell ref="O49:Q49"/>
    <mergeCell ref="O25:Q25"/>
    <mergeCell ref="O26:Q26"/>
    <mergeCell ref="O28:Q28"/>
    <mergeCell ref="O29:Q29"/>
    <mergeCell ref="E1:Q1"/>
    <mergeCell ref="E15:Q15"/>
    <mergeCell ref="E17:M17"/>
    <mergeCell ref="O17:Q17"/>
    <mergeCell ref="I18:M18"/>
    <mergeCell ref="I19:M19"/>
    <mergeCell ref="I20:M20"/>
    <mergeCell ref="O18:Q18"/>
    <mergeCell ref="O19:Q19"/>
    <mergeCell ref="O20:Q20"/>
    <mergeCell ref="K9:P9"/>
    <mergeCell ref="N7:P7"/>
    <mergeCell ref="K5:P5"/>
    <mergeCell ref="K3:P3"/>
    <mergeCell ref="E40:M40"/>
    <mergeCell ref="I41:M41"/>
    <mergeCell ref="O63:Q63"/>
    <mergeCell ref="I150:M150"/>
    <mergeCell ref="E153:M153"/>
    <mergeCell ref="I154:M154"/>
    <mergeCell ref="I155:M155"/>
    <mergeCell ref="I157:M157"/>
    <mergeCell ref="I158:M158"/>
    <mergeCell ref="O93:Q93"/>
    <mergeCell ref="O101:Q101"/>
    <mergeCell ref="O82:Q82"/>
    <mergeCell ref="O86:Q86"/>
    <mergeCell ref="O88:Q88"/>
    <mergeCell ref="L119:M119"/>
    <mergeCell ref="L144:M144"/>
    <mergeCell ref="I104:M104"/>
    <mergeCell ref="I72:M72"/>
    <mergeCell ref="E77:Q77"/>
    <mergeCell ref="I80:M80"/>
    <mergeCell ref="I82:M82"/>
    <mergeCell ref="E79:M79"/>
    <mergeCell ref="O90:Q90"/>
    <mergeCell ref="O94:Q94"/>
    <mergeCell ref="I159:M159"/>
    <mergeCell ref="I160:M160"/>
    <mergeCell ref="I128:M128"/>
    <mergeCell ref="I129:M129"/>
    <mergeCell ref="E132:M132"/>
    <mergeCell ref="I133:M133"/>
    <mergeCell ref="I135:M135"/>
    <mergeCell ref="E138:M138"/>
    <mergeCell ref="I139:M139"/>
    <mergeCell ref="I141:M141"/>
    <mergeCell ref="E147:Q147"/>
    <mergeCell ref="O132:Q132"/>
    <mergeCell ref="O138:Q138"/>
    <mergeCell ref="F213:K213"/>
    <mergeCell ref="F202:K202"/>
    <mergeCell ref="F203:G203"/>
    <mergeCell ref="F204:G204"/>
    <mergeCell ref="F205:G205"/>
    <mergeCell ref="F206:G206"/>
    <mergeCell ref="I206:J206"/>
    <mergeCell ref="I205:J205"/>
    <mergeCell ref="I204:J204"/>
    <mergeCell ref="I203:J203"/>
    <mergeCell ref="F208:K208"/>
    <mergeCell ref="F209:K209"/>
    <mergeCell ref="F210:K210"/>
    <mergeCell ref="F211:M211"/>
    <mergeCell ref="F212:Q212"/>
    <mergeCell ref="I188:M188"/>
    <mergeCell ref="I189:M189"/>
    <mergeCell ref="I191:M191"/>
    <mergeCell ref="I192:M192"/>
    <mergeCell ref="N127:N129"/>
    <mergeCell ref="I177:M177"/>
    <mergeCell ref="I178:M178"/>
    <mergeCell ref="I179:M179"/>
    <mergeCell ref="I181:M181"/>
    <mergeCell ref="I182:M182"/>
    <mergeCell ref="I183:M183"/>
    <mergeCell ref="I184:M184"/>
    <mergeCell ref="I186:M186"/>
    <mergeCell ref="I187:M187"/>
    <mergeCell ref="E163:M163"/>
    <mergeCell ref="I164:M164"/>
    <mergeCell ref="E167:M167"/>
    <mergeCell ref="I168:M168"/>
    <mergeCell ref="E171:M171"/>
    <mergeCell ref="I172:M172"/>
    <mergeCell ref="I173:M173"/>
    <mergeCell ref="I174:M174"/>
    <mergeCell ref="I175:M175"/>
    <mergeCell ref="E149:M149"/>
  </mergeCells>
  <phoneticPr fontId="2" type="noConversion"/>
  <pageMargins left="0.23622047244094488" right="0.23622047244094488" top="0.55118110236220474" bottom="0.55118110236220474" header="0.11811023622047244" footer="0.11811023622047244"/>
  <pageSetup paperSize="9" scale="55" fitToHeight="0" orientation="portrait" r:id="rId1"/>
  <headerFooter>
    <oddHeader>&amp;L&amp;K00-030Regolamento Tecnico NC Rev. 3.00&amp;R&amp;K00-030&amp;F</oddHeader>
    <oddFooter>&amp;C&amp;K00-034&amp;P/&amp;N</oddFooter>
  </headerFooter>
  <rowBreaks count="2" manualBreakCount="2">
    <brk id="76" max="16383" man="1"/>
    <brk id="145" min="4" max="16" man="1"/>
  </rowBreaks>
  <drawing r:id="rId2"/>
  <extLst>
    <ext xmlns:mx="http://schemas.microsoft.com/office/mac/excel/2008/main" uri="{64002731-A6B0-56B0-2670-7721B7C09600}">
      <mx:PLV Mode="1" OnePage="0" WScale="5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2"/>
  <sheetViews>
    <sheetView zoomScale="70" zoomScaleNormal="70" zoomScaleSheetLayoutView="55" zoomScalePageLayoutView="70" workbookViewId="0">
      <selection activeCell="K3" sqref="K3:P3"/>
    </sheetView>
  </sheetViews>
  <sheetFormatPr defaultColWidth="10.875" defaultRowHeight="24" customHeight="1" x14ac:dyDescent="0.25"/>
  <cols>
    <col min="1" max="1" width="4.25" style="33" customWidth="1"/>
    <col min="2" max="3" width="4.25" style="6" customWidth="1"/>
    <col min="4" max="4" width="1.125" style="18" customWidth="1"/>
    <col min="5" max="5" width="3.625" style="6" hidden="1" customWidth="1"/>
    <col min="6" max="6" width="3.375" style="6" customWidth="1"/>
    <col min="7" max="7" width="11.125" style="34" customWidth="1"/>
    <col min="8" max="8" width="2.875" style="17" hidden="1" customWidth="1"/>
    <col min="9" max="9" width="3.625" style="6" customWidth="1"/>
    <col min="10" max="12" width="25.5" style="6" customWidth="1"/>
    <col min="13" max="13" width="33.625" style="6" customWidth="1"/>
    <col min="14" max="14" width="12.375" style="36" customWidth="1"/>
    <col min="15" max="15" width="3.375" style="6" customWidth="1"/>
    <col min="16" max="17" width="8.625" style="6" customWidth="1"/>
    <col min="18" max="18" width="10.875" style="6" hidden="1" customWidth="1"/>
    <col min="19" max="16384" width="10.875" style="6"/>
  </cols>
  <sheetData>
    <row r="1" spans="1:18" ht="24" customHeight="1" thickBot="1" x14ac:dyDescent="0.3">
      <c r="A1" s="176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18" ht="9" customHeight="1" x14ac:dyDescent="0.25">
      <c r="A2" s="150"/>
      <c r="B2" s="151"/>
      <c r="C2" s="151"/>
      <c r="D2" s="151"/>
      <c r="E2" s="151"/>
      <c r="F2" s="10"/>
      <c r="G2" s="11"/>
      <c r="H2" s="12"/>
      <c r="I2" s="10"/>
      <c r="J2" s="10"/>
      <c r="K2" s="10"/>
      <c r="L2" s="10"/>
      <c r="M2" s="10"/>
      <c r="N2" s="13"/>
      <c r="O2" s="10"/>
      <c r="P2" s="10"/>
    </row>
    <row r="3" spans="1:18" ht="16.5" customHeight="1" x14ac:dyDescent="0.25">
      <c r="A3" s="152"/>
      <c r="B3" s="153"/>
      <c r="C3" s="153"/>
      <c r="D3" s="153"/>
      <c r="E3" s="153"/>
      <c r="F3" s="8"/>
      <c r="J3" s="17" t="s">
        <v>49</v>
      </c>
      <c r="K3" s="221"/>
      <c r="L3" s="221"/>
      <c r="M3" s="221"/>
      <c r="N3" s="221"/>
      <c r="O3" s="221"/>
      <c r="P3" s="221"/>
    </row>
    <row r="4" spans="1:18" ht="5.25" customHeight="1" x14ac:dyDescent="0.25">
      <c r="A4" s="152"/>
      <c r="B4" s="153"/>
      <c r="C4" s="153"/>
      <c r="D4" s="153"/>
      <c r="E4" s="153"/>
      <c r="F4" s="8"/>
      <c r="J4" s="17"/>
      <c r="K4" s="17"/>
      <c r="L4" s="17"/>
      <c r="M4" s="17"/>
      <c r="N4" s="17"/>
      <c r="O4" s="17"/>
      <c r="P4" s="17"/>
    </row>
    <row r="5" spans="1:18" ht="16.5" customHeight="1" x14ac:dyDescent="0.25">
      <c r="A5" s="152"/>
      <c r="B5" s="153"/>
      <c r="C5" s="153"/>
      <c r="D5" s="153"/>
      <c r="E5" s="153"/>
      <c r="F5" s="8"/>
      <c r="J5" s="17" t="s">
        <v>52</v>
      </c>
      <c r="K5" s="221"/>
      <c r="L5" s="221"/>
      <c r="M5" s="221"/>
      <c r="N5" s="221"/>
      <c r="O5" s="221"/>
      <c r="P5" s="221"/>
    </row>
    <row r="6" spans="1:18" ht="5.25" customHeight="1" x14ac:dyDescent="0.25">
      <c r="A6" s="152"/>
      <c r="B6" s="153"/>
      <c r="C6" s="153"/>
      <c r="D6" s="153"/>
      <c r="E6" s="153"/>
      <c r="F6" s="8"/>
      <c r="J6" s="17"/>
      <c r="K6" s="17"/>
      <c r="L6" s="17"/>
      <c r="M6" s="17"/>
      <c r="N6" s="17"/>
      <c r="O6" s="17"/>
      <c r="P6" s="17"/>
    </row>
    <row r="7" spans="1:18" ht="16.5" customHeight="1" x14ac:dyDescent="0.25">
      <c r="A7" s="152"/>
      <c r="B7" s="153"/>
      <c r="C7" s="153"/>
      <c r="D7" s="153"/>
      <c r="E7" s="153"/>
      <c r="F7" s="8"/>
      <c r="J7" s="23" t="s">
        <v>50</v>
      </c>
      <c r="K7" s="1"/>
      <c r="L7" s="8"/>
      <c r="M7" s="17" t="s">
        <v>54</v>
      </c>
      <c r="N7" s="221"/>
      <c r="O7" s="221"/>
      <c r="P7" s="221"/>
    </row>
    <row r="8" spans="1:18" ht="6.75" customHeight="1" x14ac:dyDescent="0.25">
      <c r="A8" s="152"/>
      <c r="B8" s="153"/>
      <c r="C8" s="153"/>
      <c r="D8" s="153"/>
      <c r="E8" s="153"/>
      <c r="F8" s="16"/>
      <c r="J8" s="17"/>
      <c r="K8" s="8"/>
      <c r="L8" s="8"/>
      <c r="M8" s="8"/>
      <c r="N8" s="22"/>
      <c r="O8" s="8"/>
      <c r="P8" s="8"/>
    </row>
    <row r="9" spans="1:18" ht="17.25" customHeight="1" x14ac:dyDescent="0.25">
      <c r="A9" s="152"/>
      <c r="B9" s="153"/>
      <c r="C9" s="153"/>
      <c r="D9" s="153"/>
      <c r="E9" s="153"/>
      <c r="F9" s="8"/>
      <c r="J9" s="20" t="s">
        <v>51</v>
      </c>
      <c r="K9" s="227"/>
      <c r="L9" s="228"/>
      <c r="M9" s="228"/>
      <c r="N9" s="228"/>
      <c r="O9" s="228"/>
      <c r="P9" s="229"/>
    </row>
    <row r="10" spans="1:18" ht="9" customHeight="1" thickBot="1" x14ac:dyDescent="0.3">
      <c r="A10" s="154"/>
      <c r="B10" s="155"/>
      <c r="C10" s="155"/>
      <c r="D10" s="155"/>
      <c r="E10" s="155"/>
      <c r="F10" s="25"/>
      <c r="G10" s="28"/>
      <c r="H10" s="29"/>
      <c r="I10" s="25"/>
      <c r="J10" s="25"/>
      <c r="K10" s="30"/>
      <c r="L10" s="25"/>
      <c r="M10" s="25"/>
      <c r="N10" s="31"/>
      <c r="O10" s="25"/>
      <c r="P10" s="25"/>
      <c r="Q10" s="32"/>
    </row>
    <row r="11" spans="1:18" ht="9.75" customHeight="1" x14ac:dyDescent="0.25">
      <c r="A11" s="72"/>
      <c r="B11" s="18"/>
      <c r="C11" s="18"/>
      <c r="H11" s="35"/>
    </row>
    <row r="12" spans="1:18" ht="33.75" customHeight="1" x14ac:dyDescent="0.25">
      <c r="A12" s="226" t="s">
        <v>53</v>
      </c>
      <c r="B12" s="226"/>
      <c r="C12" s="226"/>
      <c r="D12" s="226"/>
      <c r="E12" s="149"/>
      <c r="F12" s="175" t="s">
        <v>186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2"/>
    </row>
    <row r="13" spans="1:18" ht="12.75" customHeight="1" x14ac:dyDescent="0.25">
      <c r="A13" s="232"/>
      <c r="B13" s="233"/>
      <c r="C13" s="233"/>
      <c r="H13" s="6"/>
    </row>
    <row r="14" spans="1:18" ht="12.75" customHeight="1" thickBot="1" x14ac:dyDescent="0.3">
      <c r="A14" s="234" t="s">
        <v>48</v>
      </c>
      <c r="B14" s="235" t="s">
        <v>11</v>
      </c>
      <c r="C14" s="235" t="s">
        <v>12</v>
      </c>
    </row>
    <row r="15" spans="1:18" ht="21" customHeight="1" thickBot="1" x14ac:dyDescent="0.3">
      <c r="A15" s="236">
        <f>A17+A23+A40+A52+A62+A68</f>
        <v>0</v>
      </c>
      <c r="B15" s="237">
        <f>B17+B23+B40+B52+B62+B68</f>
        <v>0</v>
      </c>
      <c r="C15" s="237">
        <f>C17+C23+C40+C52+C62+C68</f>
        <v>0</v>
      </c>
      <c r="D15" s="42"/>
      <c r="E15" s="179" t="s">
        <v>144</v>
      </c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</row>
    <row r="16" spans="1:18" ht="12.75" customHeight="1" thickBot="1" x14ac:dyDescent="0.3">
      <c r="A16" s="234" t="s">
        <v>48</v>
      </c>
      <c r="B16" s="235" t="s">
        <v>11</v>
      </c>
      <c r="C16" s="235" t="s">
        <v>12</v>
      </c>
    </row>
    <row r="17" spans="1:18" ht="19.5" customHeight="1" thickBot="1" x14ac:dyDescent="0.3">
      <c r="A17" s="238">
        <f>A18</f>
        <v>0</v>
      </c>
      <c r="B17" s="239">
        <f t="shared" ref="B17:C17" si="0">B18</f>
        <v>0</v>
      </c>
      <c r="C17" s="239">
        <f t="shared" si="0"/>
        <v>0</v>
      </c>
      <c r="D17" s="142"/>
      <c r="E17" s="181" t="s">
        <v>145</v>
      </c>
      <c r="F17" s="181"/>
      <c r="G17" s="181"/>
      <c r="H17" s="181"/>
      <c r="I17" s="181"/>
      <c r="J17" s="181"/>
      <c r="K17" s="181"/>
      <c r="L17" s="181"/>
      <c r="M17" s="181"/>
      <c r="N17" s="46" t="s">
        <v>117</v>
      </c>
      <c r="O17" s="169" t="s">
        <v>118</v>
      </c>
      <c r="P17" s="169"/>
      <c r="Q17" s="169"/>
    </row>
    <row r="18" spans="1:18" ht="20.100000000000001" customHeight="1" x14ac:dyDescent="0.25">
      <c r="A18" s="240"/>
      <c r="B18" s="148"/>
      <c r="C18" s="148"/>
      <c r="E18" s="2"/>
      <c r="F18" s="49" t="s">
        <v>43</v>
      </c>
      <c r="G18" s="139" t="s">
        <v>35</v>
      </c>
      <c r="H18" s="51"/>
      <c r="I18" s="171" t="s">
        <v>146</v>
      </c>
      <c r="J18" s="171"/>
      <c r="K18" s="171"/>
      <c r="L18" s="171"/>
      <c r="M18" s="171"/>
      <c r="N18" s="49">
        <v>2</v>
      </c>
      <c r="O18" s="183"/>
      <c r="P18" s="184"/>
      <c r="Q18" s="185"/>
    </row>
    <row r="19" spans="1:18" ht="20.100000000000001" customHeight="1" x14ac:dyDescent="0.25">
      <c r="A19" s="241"/>
      <c r="B19" s="242"/>
      <c r="C19" s="242"/>
      <c r="E19" s="2"/>
      <c r="F19" s="53" t="s">
        <v>33</v>
      </c>
      <c r="G19" s="133" t="s">
        <v>0</v>
      </c>
      <c r="H19" s="55"/>
      <c r="I19" s="182" t="s">
        <v>147</v>
      </c>
      <c r="J19" s="182"/>
      <c r="K19" s="182"/>
      <c r="L19" s="182"/>
      <c r="M19" s="182"/>
      <c r="N19" s="138">
        <v>4</v>
      </c>
      <c r="O19" s="183"/>
      <c r="P19" s="184"/>
      <c r="Q19" s="185"/>
    </row>
    <row r="20" spans="1:18" ht="20.100000000000001" customHeight="1" x14ac:dyDescent="0.25">
      <c r="A20" s="243"/>
      <c r="B20" s="242"/>
      <c r="C20" s="242"/>
      <c r="E20" s="2"/>
      <c r="F20" s="53" t="s">
        <v>32</v>
      </c>
      <c r="G20" s="133" t="s">
        <v>0</v>
      </c>
      <c r="H20" s="55"/>
      <c r="I20" s="182" t="s">
        <v>148</v>
      </c>
      <c r="J20" s="182"/>
      <c r="K20" s="182"/>
      <c r="L20" s="182"/>
      <c r="M20" s="182"/>
      <c r="N20" s="58">
        <v>6</v>
      </c>
      <c r="O20" s="183"/>
      <c r="P20" s="184"/>
      <c r="Q20" s="185"/>
    </row>
    <row r="21" spans="1:18" ht="20.100000000000001" customHeight="1" x14ac:dyDescent="0.2">
      <c r="A21" s="243"/>
      <c r="B21" s="242"/>
      <c r="C21" s="242"/>
      <c r="E21" s="59"/>
      <c r="F21" s="60"/>
      <c r="G21" s="61"/>
      <c r="H21" s="62"/>
      <c r="I21" s="61"/>
      <c r="J21" s="61"/>
      <c r="K21" s="61"/>
      <c r="L21" s="61"/>
      <c r="M21" s="62" t="s">
        <v>73</v>
      </c>
      <c r="N21" s="63" t="str">
        <f>IF(R21=0,"",R21)</f>
        <v/>
      </c>
      <c r="R21" s="63">
        <f>IF(E20="x",6,IF(E19="x",4,IF(E18="x",2,0)))</f>
        <v>0</v>
      </c>
    </row>
    <row r="22" spans="1:18" s="65" customFormat="1" ht="12.75" customHeight="1" thickBot="1" x14ac:dyDescent="0.25">
      <c r="A22" s="244"/>
      <c r="B22" s="245"/>
      <c r="C22" s="245"/>
      <c r="D22" s="66"/>
      <c r="G22" s="67"/>
      <c r="H22" s="66"/>
      <c r="N22" s="68"/>
    </row>
    <row r="23" spans="1:18" ht="19.5" customHeight="1" thickBot="1" x14ac:dyDescent="0.3">
      <c r="A23" s="238">
        <f>A24+A28+A31+A34+A37</f>
        <v>0</v>
      </c>
      <c r="B23" s="239">
        <f t="shared" ref="B23:C23" si="1">B24+B28+B31+B34+B37</f>
        <v>0</v>
      </c>
      <c r="C23" s="239">
        <f t="shared" si="1"/>
        <v>0</v>
      </c>
      <c r="D23" s="143"/>
      <c r="E23" s="181" t="s">
        <v>149</v>
      </c>
      <c r="F23" s="181"/>
      <c r="G23" s="181"/>
      <c r="H23" s="181"/>
      <c r="I23" s="181"/>
      <c r="J23" s="181"/>
      <c r="K23" s="181"/>
      <c r="L23" s="181"/>
      <c r="M23" s="181"/>
      <c r="N23" s="46" t="s">
        <v>117</v>
      </c>
      <c r="O23" s="169" t="s">
        <v>118</v>
      </c>
      <c r="P23" s="169"/>
      <c r="Q23" s="169"/>
    </row>
    <row r="24" spans="1:18" ht="20.100000000000001" customHeight="1" x14ac:dyDescent="0.25">
      <c r="A24" s="240"/>
      <c r="B24" s="148"/>
      <c r="C24" s="148"/>
      <c r="E24" s="3"/>
      <c r="F24" s="49" t="s">
        <v>43</v>
      </c>
      <c r="G24" s="139" t="s">
        <v>35</v>
      </c>
      <c r="H24" s="70"/>
      <c r="I24" s="196" t="s">
        <v>137</v>
      </c>
      <c r="J24" s="197"/>
      <c r="K24" s="197"/>
      <c r="L24" s="197"/>
      <c r="M24" s="198"/>
      <c r="N24" s="49">
        <v>3</v>
      </c>
      <c r="O24" s="187"/>
      <c r="P24" s="187"/>
      <c r="Q24" s="187"/>
    </row>
    <row r="25" spans="1:18" ht="20.100000000000001" customHeight="1" x14ac:dyDescent="0.25">
      <c r="A25" s="241"/>
      <c r="B25" s="242"/>
      <c r="C25" s="242"/>
      <c r="E25" s="3"/>
      <c r="F25" s="53" t="s">
        <v>33</v>
      </c>
      <c r="G25" s="133" t="s">
        <v>119</v>
      </c>
      <c r="H25" s="48" t="s">
        <v>60</v>
      </c>
      <c r="I25" s="156" t="s">
        <v>30</v>
      </c>
      <c r="J25" s="156"/>
      <c r="K25" s="156"/>
      <c r="L25" s="156"/>
      <c r="M25" s="156"/>
      <c r="N25" s="138">
        <v>4</v>
      </c>
      <c r="O25" s="187"/>
      <c r="P25" s="187"/>
      <c r="Q25" s="187"/>
    </row>
    <row r="26" spans="1:18" ht="20.100000000000001" customHeight="1" x14ac:dyDescent="0.25">
      <c r="A26" s="241"/>
      <c r="B26" s="242"/>
      <c r="C26" s="242"/>
      <c r="E26" s="3"/>
      <c r="F26" s="53" t="s">
        <v>32</v>
      </c>
      <c r="G26" s="133" t="s">
        <v>36</v>
      </c>
      <c r="H26" s="71"/>
      <c r="I26" s="156" t="s">
        <v>31</v>
      </c>
      <c r="J26" s="156"/>
      <c r="K26" s="156"/>
      <c r="L26" s="156"/>
      <c r="M26" s="156"/>
      <c r="N26" s="58">
        <v>5</v>
      </c>
      <c r="O26" s="187"/>
      <c r="P26" s="187"/>
      <c r="Q26" s="187"/>
    </row>
    <row r="27" spans="1:18" s="18" customFormat="1" ht="12" x14ac:dyDescent="0.25">
      <c r="A27" s="246"/>
      <c r="B27" s="247"/>
      <c r="C27" s="247"/>
      <c r="E27" s="73"/>
      <c r="F27" s="73"/>
      <c r="G27" s="74"/>
      <c r="H27" s="74"/>
      <c r="I27" s="74"/>
      <c r="J27" s="74"/>
      <c r="K27" s="74"/>
      <c r="L27" s="74"/>
      <c r="M27" s="74"/>
      <c r="N27" s="75"/>
      <c r="R27" s="63">
        <f>IF(E26="x",5,IF(E25="x",4,IF(E24="x",3,0)))</f>
        <v>0</v>
      </c>
    </row>
    <row r="28" spans="1:18" ht="20.100000000000001" customHeight="1" x14ac:dyDescent="0.25">
      <c r="A28" s="240"/>
      <c r="B28" s="148"/>
      <c r="C28" s="148"/>
      <c r="E28" s="3"/>
      <c r="F28" s="53" t="s">
        <v>37</v>
      </c>
      <c r="G28" s="133" t="s">
        <v>36</v>
      </c>
      <c r="H28" s="71"/>
      <c r="I28" s="156" t="s">
        <v>13</v>
      </c>
      <c r="J28" s="156"/>
      <c r="K28" s="156"/>
      <c r="L28" s="156"/>
      <c r="M28" s="156"/>
      <c r="N28" s="138">
        <v>1</v>
      </c>
      <c r="O28" s="187"/>
      <c r="P28" s="187"/>
      <c r="Q28" s="187"/>
    </row>
    <row r="29" spans="1:18" ht="20.100000000000001" customHeight="1" x14ac:dyDescent="0.25">
      <c r="A29" s="241"/>
      <c r="B29" s="242"/>
      <c r="C29" s="242"/>
      <c r="E29" s="3"/>
      <c r="F29" s="53" t="s">
        <v>34</v>
      </c>
      <c r="G29" s="133" t="s">
        <v>36</v>
      </c>
      <c r="H29" s="71"/>
      <c r="I29" s="156" t="s">
        <v>14</v>
      </c>
      <c r="J29" s="156"/>
      <c r="K29" s="156"/>
      <c r="L29" s="156"/>
      <c r="M29" s="156"/>
      <c r="N29" s="138">
        <v>2</v>
      </c>
      <c r="O29" s="187"/>
      <c r="P29" s="187"/>
      <c r="Q29" s="187"/>
    </row>
    <row r="30" spans="1:18" s="18" customFormat="1" ht="12" x14ac:dyDescent="0.25">
      <c r="A30" s="246"/>
      <c r="B30" s="247"/>
      <c r="C30" s="247"/>
      <c r="E30" s="73"/>
      <c r="F30" s="73"/>
      <c r="G30" s="74"/>
      <c r="H30" s="74"/>
      <c r="I30" s="74"/>
      <c r="J30" s="74"/>
      <c r="K30" s="74"/>
      <c r="L30" s="74"/>
      <c r="M30" s="74"/>
      <c r="N30" s="75"/>
      <c r="R30" s="63">
        <f>IF(E29="x",2,IF(E28="x",1,0))</f>
        <v>0</v>
      </c>
    </row>
    <row r="31" spans="1:18" ht="20.100000000000001" customHeight="1" x14ac:dyDescent="0.25">
      <c r="A31" s="240"/>
      <c r="B31" s="148"/>
      <c r="C31" s="148"/>
      <c r="E31" s="3"/>
      <c r="F31" s="53" t="s">
        <v>42</v>
      </c>
      <c r="G31" s="133" t="s">
        <v>0</v>
      </c>
      <c r="H31" s="71"/>
      <c r="I31" s="156" t="s">
        <v>15</v>
      </c>
      <c r="J31" s="156"/>
      <c r="K31" s="156"/>
      <c r="L31" s="156"/>
      <c r="M31" s="156"/>
      <c r="N31" s="58">
        <v>1</v>
      </c>
      <c r="O31" s="187"/>
      <c r="P31" s="187"/>
      <c r="Q31" s="187"/>
    </row>
    <row r="32" spans="1:18" ht="20.100000000000001" customHeight="1" x14ac:dyDescent="0.25">
      <c r="A32" s="241"/>
      <c r="B32" s="242"/>
      <c r="C32" s="242"/>
      <c r="E32" s="3"/>
      <c r="F32" s="53" t="s">
        <v>38</v>
      </c>
      <c r="G32" s="133" t="s">
        <v>36</v>
      </c>
      <c r="H32" s="71"/>
      <c r="I32" s="156" t="s">
        <v>16</v>
      </c>
      <c r="J32" s="156"/>
      <c r="K32" s="156"/>
      <c r="L32" s="156"/>
      <c r="M32" s="156"/>
      <c r="N32" s="138">
        <v>2</v>
      </c>
      <c r="O32" s="187"/>
      <c r="P32" s="187"/>
      <c r="Q32" s="187"/>
    </row>
    <row r="33" spans="1:18" s="18" customFormat="1" ht="12" x14ac:dyDescent="0.25">
      <c r="A33" s="246"/>
      <c r="B33" s="247"/>
      <c r="C33" s="247"/>
      <c r="E33" s="73"/>
      <c r="F33" s="73"/>
      <c r="G33" s="74"/>
      <c r="H33" s="74"/>
      <c r="I33" s="74"/>
      <c r="J33" s="74"/>
      <c r="K33" s="74"/>
      <c r="L33" s="74"/>
      <c r="M33" s="74"/>
      <c r="N33" s="76"/>
      <c r="R33" s="63">
        <f>IF(E32="x",2,IF(E31="x",1,0))</f>
        <v>0</v>
      </c>
    </row>
    <row r="34" spans="1:18" ht="20.100000000000001" customHeight="1" x14ac:dyDescent="0.25">
      <c r="A34" s="240"/>
      <c r="B34" s="148"/>
      <c r="C34" s="148"/>
      <c r="E34" s="3"/>
      <c r="F34" s="53" t="s">
        <v>39</v>
      </c>
      <c r="G34" s="133" t="s">
        <v>36</v>
      </c>
      <c r="H34" s="71"/>
      <c r="I34" s="156" t="s">
        <v>17</v>
      </c>
      <c r="J34" s="156"/>
      <c r="K34" s="156"/>
      <c r="L34" s="156"/>
      <c r="M34" s="156"/>
      <c r="N34" s="138">
        <v>1</v>
      </c>
      <c r="O34" s="187"/>
      <c r="P34" s="187"/>
      <c r="Q34" s="187"/>
    </row>
    <row r="35" spans="1:18" ht="20.100000000000001" customHeight="1" x14ac:dyDescent="0.25">
      <c r="A35" s="241"/>
      <c r="B35" s="242"/>
      <c r="C35" s="242"/>
      <c r="E35" s="3"/>
      <c r="F35" s="53" t="s">
        <v>41</v>
      </c>
      <c r="G35" s="133" t="s">
        <v>36</v>
      </c>
      <c r="H35" s="71"/>
      <c r="I35" s="156" t="s">
        <v>18</v>
      </c>
      <c r="J35" s="156"/>
      <c r="K35" s="156"/>
      <c r="L35" s="156"/>
      <c r="M35" s="156"/>
      <c r="N35" s="58">
        <v>2</v>
      </c>
      <c r="O35" s="187"/>
      <c r="P35" s="187"/>
      <c r="Q35" s="187"/>
    </row>
    <row r="36" spans="1:18" s="18" customFormat="1" ht="12" x14ac:dyDescent="0.25">
      <c r="A36" s="246"/>
      <c r="B36" s="247"/>
      <c r="C36" s="247"/>
      <c r="E36" s="73"/>
      <c r="F36" s="73"/>
      <c r="G36" s="74"/>
      <c r="H36" s="74"/>
      <c r="I36" s="74"/>
      <c r="J36" s="74"/>
      <c r="K36" s="74"/>
      <c r="L36" s="74"/>
      <c r="M36" s="74"/>
      <c r="N36" s="76"/>
      <c r="R36" s="63">
        <f>IF(E35="x",2,IF(E34="x",1,0))</f>
        <v>0</v>
      </c>
    </row>
    <row r="37" spans="1:18" ht="20.100000000000001" customHeight="1" x14ac:dyDescent="0.25">
      <c r="A37" s="240"/>
      <c r="B37" s="148"/>
      <c r="C37" s="148"/>
      <c r="E37" s="3"/>
      <c r="F37" s="53" t="s">
        <v>40</v>
      </c>
      <c r="G37" s="133" t="s">
        <v>36</v>
      </c>
      <c r="H37" s="71"/>
      <c r="I37" s="156" t="s">
        <v>19</v>
      </c>
      <c r="J37" s="156"/>
      <c r="K37" s="156"/>
      <c r="L37" s="156"/>
      <c r="M37" s="200"/>
      <c r="N37" s="138">
        <v>1</v>
      </c>
      <c r="O37" s="187"/>
      <c r="P37" s="187"/>
      <c r="Q37" s="187"/>
      <c r="R37" s="63">
        <f>IF(E37="x",1,0)</f>
        <v>0</v>
      </c>
    </row>
    <row r="38" spans="1:18" ht="20.100000000000001" customHeight="1" x14ac:dyDescent="0.2">
      <c r="A38" s="243"/>
      <c r="B38" s="242"/>
      <c r="C38" s="242"/>
      <c r="E38" s="59"/>
      <c r="F38" s="60"/>
      <c r="G38" s="61"/>
      <c r="H38" s="62"/>
      <c r="I38" s="61"/>
      <c r="J38" s="61"/>
      <c r="K38" s="61"/>
      <c r="L38" s="61"/>
      <c r="M38" s="77" t="s">
        <v>74</v>
      </c>
      <c r="N38" s="78" t="str">
        <f>IF(SUM(R27,R30,R33,R36,R37)=0,"",SUM(R27,R30,R33,R36,R37))</f>
        <v/>
      </c>
    </row>
    <row r="39" spans="1:18" ht="12.75" customHeight="1" thickBot="1" x14ac:dyDescent="0.3">
      <c r="A39" s="232"/>
      <c r="B39" s="233"/>
      <c r="C39" s="233"/>
      <c r="E39" s="18"/>
    </row>
    <row r="40" spans="1:18" ht="19.5" customHeight="1" thickBot="1" x14ac:dyDescent="0.3">
      <c r="A40" s="238">
        <f>A41+A47+A49</f>
        <v>0</v>
      </c>
      <c r="B40" s="239">
        <f t="shared" ref="B40:C40" si="2">B41+B47+B49</f>
        <v>0</v>
      </c>
      <c r="C40" s="239">
        <f t="shared" si="2"/>
        <v>0</v>
      </c>
      <c r="D40" s="143"/>
      <c r="E40" s="170" t="s">
        <v>150</v>
      </c>
      <c r="F40" s="170"/>
      <c r="G40" s="170"/>
      <c r="H40" s="170"/>
      <c r="I40" s="170"/>
      <c r="J40" s="170"/>
      <c r="K40" s="170"/>
      <c r="L40" s="170"/>
      <c r="M40" s="170"/>
      <c r="N40" s="46" t="s">
        <v>117</v>
      </c>
      <c r="O40" s="169" t="s">
        <v>118</v>
      </c>
      <c r="P40" s="169"/>
      <c r="Q40" s="169"/>
    </row>
    <row r="41" spans="1:18" ht="25.5" customHeight="1" x14ac:dyDescent="0.25">
      <c r="A41" s="240"/>
      <c r="B41" s="148"/>
      <c r="C41" s="148"/>
      <c r="E41" s="3"/>
      <c r="F41" s="49" t="s">
        <v>43</v>
      </c>
      <c r="G41" s="139" t="s">
        <v>44</v>
      </c>
      <c r="H41" s="70"/>
      <c r="I41" s="171" t="s">
        <v>151</v>
      </c>
      <c r="J41" s="171"/>
      <c r="K41" s="171"/>
      <c r="L41" s="171"/>
      <c r="M41" s="171"/>
      <c r="N41" s="49">
        <v>3</v>
      </c>
      <c r="O41" s="187"/>
      <c r="P41" s="187"/>
      <c r="Q41" s="187"/>
    </row>
    <row r="42" spans="1:18" ht="25.5" customHeight="1" x14ac:dyDescent="0.25">
      <c r="A42" s="241"/>
      <c r="B42" s="242"/>
      <c r="C42" s="242"/>
      <c r="E42" s="3"/>
      <c r="F42" s="53" t="s">
        <v>33</v>
      </c>
      <c r="G42" s="133" t="s">
        <v>36</v>
      </c>
      <c r="H42" s="71"/>
      <c r="I42" s="156" t="s">
        <v>152</v>
      </c>
      <c r="J42" s="156"/>
      <c r="K42" s="156"/>
      <c r="L42" s="156"/>
      <c r="M42" s="156"/>
      <c r="N42" s="138">
        <v>4</v>
      </c>
      <c r="O42" s="187"/>
      <c r="P42" s="187"/>
      <c r="Q42" s="187"/>
    </row>
    <row r="43" spans="1:18" ht="20.100000000000001" customHeight="1" x14ac:dyDescent="0.25">
      <c r="A43" s="241"/>
      <c r="B43" s="242"/>
      <c r="C43" s="242"/>
      <c r="E43" s="3"/>
      <c r="F43" s="53" t="s">
        <v>32</v>
      </c>
      <c r="G43" s="133" t="s">
        <v>36</v>
      </c>
      <c r="H43" s="71"/>
      <c r="I43" s="156" t="s">
        <v>153</v>
      </c>
      <c r="J43" s="156"/>
      <c r="K43" s="156"/>
      <c r="L43" s="156"/>
      <c r="M43" s="156"/>
      <c r="N43" s="138">
        <v>5</v>
      </c>
      <c r="O43" s="187"/>
      <c r="P43" s="187"/>
      <c r="Q43" s="187"/>
    </row>
    <row r="44" spans="1:18" ht="20.100000000000001" customHeight="1" x14ac:dyDescent="0.25">
      <c r="A44" s="241"/>
      <c r="B44" s="242"/>
      <c r="C44" s="242"/>
      <c r="E44" s="3"/>
      <c r="F44" s="135" t="s">
        <v>45</v>
      </c>
      <c r="G44" s="135" t="s">
        <v>36</v>
      </c>
      <c r="H44" s="71"/>
      <c r="I44" s="190" t="s">
        <v>154</v>
      </c>
      <c r="J44" s="191"/>
      <c r="K44" s="191"/>
      <c r="L44" s="191"/>
      <c r="M44" s="192"/>
      <c r="N44" s="186">
        <v>6</v>
      </c>
      <c r="O44" s="187"/>
      <c r="P44" s="187"/>
      <c r="Q44" s="187"/>
    </row>
    <row r="45" spans="1:18" ht="36.950000000000003" customHeight="1" x14ac:dyDescent="0.2">
      <c r="A45" s="241"/>
      <c r="B45" s="242"/>
      <c r="C45" s="242"/>
      <c r="E45" s="59"/>
      <c r="F45" s="59"/>
      <c r="G45" s="59"/>
      <c r="H45" s="71"/>
      <c r="I45" s="193"/>
      <c r="J45" s="194"/>
      <c r="K45" s="194"/>
      <c r="L45" s="194"/>
      <c r="M45" s="195"/>
      <c r="N45" s="186"/>
      <c r="O45" s="187"/>
      <c r="P45" s="187"/>
      <c r="Q45" s="187"/>
    </row>
    <row r="46" spans="1:18" s="18" customFormat="1" ht="12.75" customHeight="1" x14ac:dyDescent="0.25">
      <c r="A46" s="246"/>
      <c r="B46" s="247"/>
      <c r="C46" s="247"/>
      <c r="E46" s="73"/>
      <c r="F46" s="73"/>
      <c r="G46" s="74"/>
      <c r="H46" s="74"/>
      <c r="I46" s="74"/>
      <c r="J46" s="74"/>
      <c r="K46" s="74"/>
      <c r="L46" s="74"/>
      <c r="M46" s="74"/>
      <c r="N46" s="76"/>
      <c r="R46" s="63">
        <f>IF(E44="x",6,IF(E43="x",5,IF(E42="x",4,IF(E41="x",3,0))))</f>
        <v>0</v>
      </c>
    </row>
    <row r="47" spans="1:18" ht="20.100000000000001" customHeight="1" x14ac:dyDescent="0.25">
      <c r="A47" s="240"/>
      <c r="B47" s="148"/>
      <c r="C47" s="148"/>
      <c r="E47" s="3"/>
      <c r="F47" s="53" t="s">
        <v>37</v>
      </c>
      <c r="G47" s="133" t="s">
        <v>0</v>
      </c>
      <c r="H47" s="71"/>
      <c r="I47" s="188" t="s">
        <v>155</v>
      </c>
      <c r="J47" s="188"/>
      <c r="K47" s="188"/>
      <c r="L47" s="188"/>
      <c r="M47" s="188"/>
      <c r="N47" s="138">
        <v>1</v>
      </c>
      <c r="O47" s="187"/>
      <c r="P47" s="187"/>
      <c r="Q47" s="187"/>
      <c r="R47" s="63">
        <f>IF(E47="x",1,0)</f>
        <v>0</v>
      </c>
    </row>
    <row r="48" spans="1:18" s="18" customFormat="1" ht="12.75" customHeight="1" x14ac:dyDescent="0.25">
      <c r="A48" s="246"/>
      <c r="B48" s="247"/>
      <c r="C48" s="247"/>
      <c r="E48" s="73"/>
      <c r="F48" s="73"/>
      <c r="G48" s="74"/>
      <c r="H48" s="74"/>
      <c r="I48" s="74"/>
      <c r="J48" s="74"/>
      <c r="K48" s="74"/>
      <c r="L48" s="74"/>
      <c r="M48" s="74"/>
      <c r="N48" s="76"/>
      <c r="O48" s="80"/>
      <c r="P48" s="80"/>
      <c r="Q48" s="80"/>
    </row>
    <row r="49" spans="1:18" ht="20.100000000000001" customHeight="1" x14ac:dyDescent="0.25">
      <c r="A49" s="240"/>
      <c r="B49" s="148"/>
      <c r="C49" s="148"/>
      <c r="E49" s="3"/>
      <c r="F49" s="53" t="s">
        <v>42</v>
      </c>
      <c r="G49" s="133" t="s">
        <v>0</v>
      </c>
      <c r="H49" s="71"/>
      <c r="I49" s="188" t="s">
        <v>156</v>
      </c>
      <c r="J49" s="188"/>
      <c r="K49" s="188"/>
      <c r="L49" s="188"/>
      <c r="M49" s="202"/>
      <c r="N49" s="138">
        <v>2</v>
      </c>
      <c r="O49" s="183"/>
      <c r="P49" s="184"/>
      <c r="Q49" s="185"/>
      <c r="R49" s="63">
        <f>IF(E49="x",2,0)</f>
        <v>0</v>
      </c>
    </row>
    <row r="50" spans="1:18" ht="20.100000000000001" customHeight="1" x14ac:dyDescent="0.2">
      <c r="A50" s="243"/>
      <c r="B50" s="242"/>
      <c r="C50" s="242"/>
      <c r="E50" s="59"/>
      <c r="F50" s="60"/>
      <c r="G50" s="61"/>
      <c r="H50" s="62"/>
      <c r="I50" s="61"/>
      <c r="J50" s="61"/>
      <c r="K50" s="61"/>
      <c r="L50" s="61"/>
      <c r="M50" s="77" t="s">
        <v>75</v>
      </c>
      <c r="N50" s="81" t="str">
        <f>IF(SUM(R46,R47,R49)=0,"",SUM(R46,R47,R49))</f>
        <v/>
      </c>
    </row>
    <row r="51" spans="1:18" ht="12.75" customHeight="1" thickBot="1" x14ac:dyDescent="0.3">
      <c r="A51" s="232"/>
      <c r="B51" s="233"/>
      <c r="C51" s="233"/>
    </row>
    <row r="52" spans="1:18" ht="19.5" customHeight="1" thickBot="1" x14ac:dyDescent="0.3">
      <c r="A52" s="238">
        <f>+A53+A57</f>
        <v>0</v>
      </c>
      <c r="B52" s="239">
        <f t="shared" ref="B52:C52" si="3">+B53+B57</f>
        <v>0</v>
      </c>
      <c r="C52" s="239">
        <f t="shared" si="3"/>
        <v>0</v>
      </c>
      <c r="D52" s="69"/>
      <c r="E52" s="181" t="s">
        <v>157</v>
      </c>
      <c r="F52" s="181"/>
      <c r="G52" s="181"/>
      <c r="H52" s="181"/>
      <c r="I52" s="181"/>
      <c r="J52" s="181"/>
      <c r="K52" s="181"/>
      <c r="L52" s="181"/>
      <c r="M52" s="181"/>
      <c r="N52" s="46" t="s">
        <v>117</v>
      </c>
      <c r="O52" s="169" t="s">
        <v>118</v>
      </c>
      <c r="P52" s="169"/>
      <c r="Q52" s="169"/>
    </row>
    <row r="53" spans="1:18" ht="20.100000000000001" customHeight="1" x14ac:dyDescent="0.25">
      <c r="A53" s="240"/>
      <c r="B53" s="148"/>
      <c r="C53" s="148"/>
      <c r="E53" s="140"/>
      <c r="F53" s="82" t="s">
        <v>43</v>
      </c>
      <c r="G53" s="137" t="s">
        <v>44</v>
      </c>
      <c r="H53" s="84"/>
      <c r="I53" s="203" t="s">
        <v>20</v>
      </c>
      <c r="J53" s="203"/>
      <c r="K53" s="203"/>
      <c r="L53" s="203"/>
      <c r="M53" s="203"/>
      <c r="N53" s="82">
        <v>5</v>
      </c>
      <c r="O53" s="189"/>
      <c r="P53" s="189"/>
      <c r="Q53" s="189"/>
    </row>
    <row r="54" spans="1:18" ht="20.100000000000001" customHeight="1" x14ac:dyDescent="0.25">
      <c r="A54" s="241"/>
      <c r="B54" s="242"/>
      <c r="C54" s="242"/>
      <c r="E54" s="3"/>
      <c r="F54" s="135" t="s">
        <v>33</v>
      </c>
      <c r="G54" s="135" t="s">
        <v>0</v>
      </c>
      <c r="H54" s="74"/>
      <c r="I54" s="156" t="s">
        <v>21</v>
      </c>
      <c r="J54" s="156"/>
      <c r="K54" s="156"/>
      <c r="L54" s="156"/>
      <c r="M54" s="156"/>
      <c r="N54" s="186">
        <v>7</v>
      </c>
      <c r="O54" s="187"/>
      <c r="P54" s="187"/>
      <c r="Q54" s="187"/>
    </row>
    <row r="55" spans="1:18" ht="20.100000000000001" customHeight="1" x14ac:dyDescent="0.25">
      <c r="A55" s="241"/>
      <c r="B55" s="242"/>
      <c r="C55" s="242"/>
      <c r="E55" s="73"/>
      <c r="F55" s="85"/>
      <c r="G55" s="85"/>
      <c r="H55" s="74"/>
      <c r="I55" s="156"/>
      <c r="J55" s="156"/>
      <c r="K55" s="156"/>
      <c r="L55" s="156"/>
      <c r="M55" s="156"/>
      <c r="N55" s="186"/>
      <c r="O55" s="187"/>
      <c r="P55" s="187"/>
      <c r="Q55" s="187"/>
    </row>
    <row r="56" spans="1:18" s="18" customFormat="1" ht="12.75" customHeight="1" x14ac:dyDescent="0.25">
      <c r="A56" s="246"/>
      <c r="B56" s="247"/>
      <c r="C56" s="247"/>
      <c r="E56" s="73"/>
      <c r="F56" s="73"/>
      <c r="G56" s="74"/>
      <c r="H56" s="74"/>
      <c r="I56" s="74"/>
      <c r="J56" s="74"/>
      <c r="K56" s="74"/>
      <c r="L56" s="74"/>
      <c r="M56" s="74"/>
      <c r="N56" s="76"/>
      <c r="R56" s="63">
        <f>IF(E54="x",7,IF(E53="x",5,0))</f>
        <v>0</v>
      </c>
    </row>
    <row r="57" spans="1:18" ht="20.100000000000001" customHeight="1" x14ac:dyDescent="0.25">
      <c r="A57" s="240"/>
      <c r="B57" s="148"/>
      <c r="C57" s="148"/>
      <c r="E57" s="3"/>
      <c r="F57" s="53" t="s">
        <v>37</v>
      </c>
      <c r="G57" s="133" t="s">
        <v>0</v>
      </c>
      <c r="H57" s="74"/>
      <c r="I57" s="204" t="s">
        <v>22</v>
      </c>
      <c r="J57" s="205"/>
      <c r="K57" s="205"/>
      <c r="L57" s="205"/>
      <c r="M57" s="206"/>
      <c r="N57" s="138">
        <v>2</v>
      </c>
      <c r="O57" s="183"/>
      <c r="P57" s="184"/>
      <c r="Q57" s="185"/>
    </row>
    <row r="58" spans="1:18" ht="20.100000000000001" customHeight="1" x14ac:dyDescent="0.25">
      <c r="A58" s="241"/>
      <c r="B58" s="242"/>
      <c r="C58" s="242"/>
      <c r="E58" s="3"/>
      <c r="F58" s="53" t="s">
        <v>34</v>
      </c>
      <c r="G58" s="133" t="s">
        <v>0</v>
      </c>
      <c r="H58" s="74"/>
      <c r="I58" s="204" t="s">
        <v>23</v>
      </c>
      <c r="J58" s="205"/>
      <c r="K58" s="205"/>
      <c r="L58" s="205"/>
      <c r="M58" s="206"/>
      <c r="N58" s="138">
        <v>3</v>
      </c>
      <c r="O58" s="183"/>
      <c r="P58" s="184"/>
      <c r="Q58" s="185"/>
    </row>
    <row r="59" spans="1:18" ht="20.100000000000001" customHeight="1" x14ac:dyDescent="0.2">
      <c r="A59" s="243"/>
      <c r="B59" s="242"/>
      <c r="C59" s="242"/>
      <c r="E59" s="59"/>
      <c r="F59" s="60"/>
      <c r="G59" s="61"/>
      <c r="H59" s="62"/>
      <c r="I59" s="61"/>
      <c r="J59" s="61"/>
      <c r="K59" s="61"/>
      <c r="L59" s="61"/>
      <c r="M59" s="77" t="s">
        <v>76</v>
      </c>
      <c r="N59" s="81" t="str">
        <f>IF(SUM(R56,R59)=0,"",SUM(R56,R59))</f>
        <v/>
      </c>
      <c r="R59" s="63">
        <f>IF(E58="x",3,IF(E57="x",2,0))</f>
        <v>0</v>
      </c>
    </row>
    <row r="60" spans="1:18" ht="12.75" customHeight="1" thickBot="1" x14ac:dyDescent="0.3">
      <c r="A60" s="241"/>
      <c r="B60" s="242"/>
      <c r="C60" s="242"/>
    </row>
    <row r="61" spans="1:18" ht="12.75" hidden="1" customHeight="1" thickBot="1" x14ac:dyDescent="0.3">
      <c r="A61" s="234" t="s">
        <v>48</v>
      </c>
      <c r="B61" s="235" t="s">
        <v>11</v>
      </c>
      <c r="C61" s="235" t="s">
        <v>12</v>
      </c>
    </row>
    <row r="62" spans="1:18" ht="19.5" customHeight="1" thickBot="1" x14ac:dyDescent="0.3">
      <c r="A62" s="238">
        <f>+A63</f>
        <v>0</v>
      </c>
      <c r="B62" s="239">
        <f t="shared" ref="B62:C62" si="4">+B63</f>
        <v>0</v>
      </c>
      <c r="C62" s="239">
        <f t="shared" si="4"/>
        <v>0</v>
      </c>
      <c r="D62" s="143"/>
      <c r="E62" s="181" t="s">
        <v>158</v>
      </c>
      <c r="F62" s="181"/>
      <c r="G62" s="181"/>
      <c r="H62" s="181"/>
      <c r="I62" s="181"/>
      <c r="J62" s="181"/>
      <c r="K62" s="181"/>
      <c r="L62" s="181"/>
      <c r="M62" s="181"/>
      <c r="N62" s="46" t="s">
        <v>117</v>
      </c>
      <c r="O62" s="169" t="s">
        <v>118</v>
      </c>
      <c r="P62" s="169"/>
      <c r="Q62" s="169"/>
    </row>
    <row r="63" spans="1:18" ht="20.100000000000001" customHeight="1" x14ac:dyDescent="0.25">
      <c r="A63" s="240"/>
      <c r="B63" s="148"/>
      <c r="C63" s="148"/>
      <c r="E63" s="140"/>
      <c r="F63" s="82" t="s">
        <v>43</v>
      </c>
      <c r="G63" s="137" t="s">
        <v>35</v>
      </c>
      <c r="H63" s="84"/>
      <c r="I63" s="209" t="s">
        <v>159</v>
      </c>
      <c r="J63" s="210"/>
      <c r="K63" s="210"/>
      <c r="L63" s="210"/>
      <c r="M63" s="211"/>
      <c r="N63" s="86">
        <v>3</v>
      </c>
      <c r="O63" s="172"/>
      <c r="P63" s="173"/>
      <c r="Q63" s="174"/>
    </row>
    <row r="64" spans="1:18" ht="20.100000000000001" customHeight="1" x14ac:dyDescent="0.25">
      <c r="A64" s="241"/>
      <c r="B64" s="242"/>
      <c r="C64" s="242"/>
      <c r="E64" s="3"/>
      <c r="F64" s="53" t="s">
        <v>33</v>
      </c>
      <c r="G64" s="133" t="s">
        <v>120</v>
      </c>
      <c r="H64" s="6" t="s">
        <v>61</v>
      </c>
      <c r="I64" s="175" t="s">
        <v>160</v>
      </c>
      <c r="J64" s="161"/>
      <c r="K64" s="161"/>
      <c r="L64" s="161"/>
      <c r="M64" s="162"/>
      <c r="N64" s="138">
        <v>5</v>
      </c>
      <c r="O64" s="183"/>
      <c r="P64" s="184"/>
      <c r="Q64" s="185"/>
    </row>
    <row r="65" spans="1:18" ht="23.25" customHeight="1" x14ac:dyDescent="0.25">
      <c r="A65" s="241"/>
      <c r="B65" s="242"/>
      <c r="C65" s="242"/>
      <c r="E65" s="3"/>
      <c r="F65" s="53" t="s">
        <v>32</v>
      </c>
      <c r="G65" s="133" t="s">
        <v>0</v>
      </c>
      <c r="H65" s="74"/>
      <c r="I65" s="175" t="s">
        <v>161</v>
      </c>
      <c r="J65" s="161"/>
      <c r="K65" s="161"/>
      <c r="L65" s="161"/>
      <c r="M65" s="162"/>
      <c r="N65" s="87">
        <v>7</v>
      </c>
      <c r="O65" s="183"/>
      <c r="P65" s="184"/>
      <c r="Q65" s="185"/>
    </row>
    <row r="66" spans="1:18" ht="20.100000000000001" customHeight="1" x14ac:dyDescent="0.2">
      <c r="A66" s="243"/>
      <c r="B66" s="242"/>
      <c r="C66" s="242"/>
      <c r="E66" s="59"/>
      <c r="F66" s="60"/>
      <c r="G66" s="61"/>
      <c r="H66" s="62"/>
      <c r="I66" s="61"/>
      <c r="J66" s="61"/>
      <c r="K66" s="61"/>
      <c r="L66" s="61"/>
      <c r="M66" s="88" t="s">
        <v>77</v>
      </c>
      <c r="N66" s="63" t="str">
        <f>IF(R66=0,"",R66)</f>
        <v/>
      </c>
      <c r="R66" s="63">
        <f>IF(E65="x",7,IF(E64="x",5,IF(E63="x",3,0)))</f>
        <v>0</v>
      </c>
    </row>
    <row r="67" spans="1:18" ht="11.25" customHeight="1" thickBot="1" x14ac:dyDescent="0.3">
      <c r="A67" s="241"/>
      <c r="B67" s="242"/>
      <c r="C67" s="242"/>
    </row>
    <row r="68" spans="1:18" ht="19.5" customHeight="1" thickBot="1" x14ac:dyDescent="0.3">
      <c r="A68" s="238">
        <f>+A69+A72</f>
        <v>0</v>
      </c>
      <c r="B68" s="239">
        <f t="shared" ref="B68:C68" si="5">+B69+B72</f>
        <v>0</v>
      </c>
      <c r="C68" s="239">
        <f t="shared" si="5"/>
        <v>0</v>
      </c>
      <c r="D68" s="144"/>
      <c r="E68" s="223" t="s">
        <v>162</v>
      </c>
      <c r="F68" s="223"/>
      <c r="G68" s="223"/>
      <c r="H68" s="223"/>
      <c r="I68" s="223"/>
      <c r="J68" s="223"/>
      <c r="K68" s="223"/>
      <c r="L68" s="223"/>
      <c r="M68" s="223"/>
      <c r="N68" s="46" t="s">
        <v>117</v>
      </c>
      <c r="O68" s="169" t="s">
        <v>118</v>
      </c>
      <c r="P68" s="169"/>
      <c r="Q68" s="169"/>
    </row>
    <row r="69" spans="1:18" ht="20.100000000000001" customHeight="1" x14ac:dyDescent="0.25">
      <c r="A69" s="240"/>
      <c r="B69" s="148"/>
      <c r="C69" s="148"/>
      <c r="E69" s="3"/>
      <c r="F69" s="53" t="s">
        <v>43</v>
      </c>
      <c r="G69" s="133" t="s">
        <v>121</v>
      </c>
      <c r="H69" s="48" t="s">
        <v>62</v>
      </c>
      <c r="I69" s="156" t="s">
        <v>24</v>
      </c>
      <c r="J69" s="156"/>
      <c r="K69" s="156"/>
      <c r="L69" s="156"/>
      <c r="M69" s="156"/>
      <c r="N69" s="138">
        <v>2</v>
      </c>
      <c r="O69" s="187"/>
      <c r="P69" s="187"/>
      <c r="Q69" s="187"/>
    </row>
    <row r="70" spans="1:18" ht="29.1" customHeight="1" x14ac:dyDescent="0.25">
      <c r="A70" s="241"/>
      <c r="B70" s="242"/>
      <c r="C70" s="242"/>
      <c r="E70" s="3"/>
      <c r="F70" s="53" t="s">
        <v>33</v>
      </c>
      <c r="G70" s="133" t="s">
        <v>121</v>
      </c>
      <c r="H70" s="90"/>
      <c r="I70" s="156" t="s">
        <v>163</v>
      </c>
      <c r="J70" s="156"/>
      <c r="K70" s="156"/>
      <c r="L70" s="156"/>
      <c r="M70" s="156"/>
      <c r="N70" s="138">
        <v>4</v>
      </c>
      <c r="O70" s="187"/>
      <c r="P70" s="187"/>
      <c r="Q70" s="187"/>
    </row>
    <row r="71" spans="1:18" s="18" customFormat="1" ht="12.75" customHeight="1" x14ac:dyDescent="0.25">
      <c r="A71" s="246"/>
      <c r="B71" s="247"/>
      <c r="C71" s="247"/>
      <c r="E71" s="73"/>
      <c r="F71" s="73"/>
      <c r="G71" s="74"/>
      <c r="H71" s="74"/>
      <c r="I71" s="74"/>
      <c r="J71" s="74"/>
      <c r="K71" s="74"/>
      <c r="L71" s="74"/>
      <c r="M71" s="74"/>
      <c r="N71" s="76"/>
      <c r="R71" s="63">
        <f>IF(E70="x",4,IF(E69="x",2,0))</f>
        <v>0</v>
      </c>
    </row>
    <row r="72" spans="1:18" ht="24" customHeight="1" x14ac:dyDescent="0.25">
      <c r="A72" s="240"/>
      <c r="B72" s="148"/>
      <c r="C72" s="148"/>
      <c r="E72" s="3"/>
      <c r="F72" s="53" t="s">
        <v>37</v>
      </c>
      <c r="G72" s="133" t="s">
        <v>0</v>
      </c>
      <c r="H72" s="71"/>
      <c r="I72" s="156" t="s">
        <v>46</v>
      </c>
      <c r="J72" s="156"/>
      <c r="K72" s="156"/>
      <c r="L72" s="156"/>
      <c r="M72" s="156"/>
      <c r="N72" s="138">
        <v>2</v>
      </c>
      <c r="O72" s="187"/>
      <c r="P72" s="187"/>
      <c r="Q72" s="187"/>
    </row>
    <row r="73" spans="1:18" ht="20.100000000000001" customHeight="1" x14ac:dyDescent="0.2">
      <c r="A73" s="243"/>
      <c r="B73" s="242"/>
      <c r="C73" s="242"/>
      <c r="E73" s="59"/>
      <c r="F73" s="60"/>
      <c r="G73" s="61"/>
      <c r="H73" s="62"/>
      <c r="I73" s="61"/>
      <c r="J73" s="61"/>
      <c r="K73" s="61"/>
      <c r="L73" s="61"/>
      <c r="M73" s="91" t="s">
        <v>78</v>
      </c>
      <c r="N73" s="78" t="str">
        <f>IF(SUM(R71,R73)=0,"",SUM(R71,R73))</f>
        <v/>
      </c>
      <c r="R73" s="63">
        <f>IF(E72="x",2,0)</f>
        <v>0</v>
      </c>
    </row>
    <row r="74" spans="1:18" ht="12.75" customHeight="1" x14ac:dyDescent="0.25">
      <c r="A74" s="241"/>
      <c r="B74" s="242"/>
      <c r="C74" s="242"/>
    </row>
    <row r="75" spans="1:18" ht="14.1" customHeight="1" x14ac:dyDescent="0.25">
      <c r="A75" s="241"/>
      <c r="B75" s="242"/>
      <c r="C75" s="242"/>
      <c r="L75" s="212" t="s">
        <v>128</v>
      </c>
      <c r="M75" s="212"/>
      <c r="N75" s="92" t="str">
        <f>IF(SUM(N21,N38,N50,N59,N66,N73)=0,"",SUM(N21,N38,N50,N59,N66,N73))</f>
        <v/>
      </c>
    </row>
    <row r="76" spans="1:18" ht="12.75" customHeight="1" thickBot="1" x14ac:dyDescent="0.25">
      <c r="A76" s="244" t="s">
        <v>48</v>
      </c>
      <c r="B76" s="245" t="s">
        <v>11</v>
      </c>
      <c r="C76" s="245" t="s">
        <v>12</v>
      </c>
    </row>
    <row r="77" spans="1:18" ht="20.100000000000001" customHeight="1" thickBot="1" x14ac:dyDescent="0.3">
      <c r="A77" s="248">
        <f>+A79+A85+A93+A101+A111+A115</f>
        <v>0</v>
      </c>
      <c r="B77" s="249">
        <f>+B79+B85+B93+B101+B111+B115</f>
        <v>0</v>
      </c>
      <c r="C77" s="249">
        <f>+C79+C85+C93+C101+C111+C115</f>
        <v>0</v>
      </c>
      <c r="D77" s="95"/>
      <c r="E77" s="224" t="s">
        <v>164</v>
      </c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</row>
    <row r="78" spans="1:18" ht="12.75" customHeight="1" thickBot="1" x14ac:dyDescent="0.3">
      <c r="A78" s="234" t="s">
        <v>48</v>
      </c>
      <c r="B78" s="235" t="s">
        <v>11</v>
      </c>
      <c r="C78" s="235" t="s">
        <v>12</v>
      </c>
    </row>
    <row r="79" spans="1:18" ht="19.5" customHeight="1" thickBot="1" x14ac:dyDescent="0.3">
      <c r="A79" s="238">
        <f>+A80+A82</f>
        <v>0</v>
      </c>
      <c r="B79" s="239">
        <f t="shared" ref="B79:C79" si="6">+B80+B82</f>
        <v>0</v>
      </c>
      <c r="C79" s="239">
        <f t="shared" si="6"/>
        <v>0</v>
      </c>
      <c r="D79" s="142"/>
      <c r="E79" s="181" t="s">
        <v>165</v>
      </c>
      <c r="F79" s="181"/>
      <c r="G79" s="181"/>
      <c r="H79" s="181"/>
      <c r="I79" s="181"/>
      <c r="J79" s="181"/>
      <c r="K79" s="181"/>
      <c r="L79" s="181"/>
      <c r="M79" s="181"/>
      <c r="N79" s="46" t="s">
        <v>117</v>
      </c>
      <c r="O79" s="169" t="s">
        <v>118</v>
      </c>
      <c r="P79" s="169"/>
      <c r="Q79" s="169"/>
    </row>
    <row r="80" spans="1:18" ht="20.100000000000001" customHeight="1" x14ac:dyDescent="0.25">
      <c r="A80" s="240"/>
      <c r="B80" s="148"/>
      <c r="C80" s="148"/>
      <c r="E80" s="140"/>
      <c r="F80" s="96" t="s">
        <v>43</v>
      </c>
      <c r="G80" s="136" t="s">
        <v>35</v>
      </c>
      <c r="H80" s="136"/>
      <c r="I80" s="225" t="s">
        <v>47</v>
      </c>
      <c r="J80" s="225"/>
      <c r="K80" s="225"/>
      <c r="L80" s="225"/>
      <c r="M80" s="225"/>
      <c r="N80" s="98">
        <v>3</v>
      </c>
      <c r="O80" s="172"/>
      <c r="P80" s="173"/>
      <c r="Q80" s="174"/>
    </row>
    <row r="81" spans="1:18" s="18" customFormat="1" ht="12.75" customHeight="1" x14ac:dyDescent="0.25">
      <c r="A81" s="246"/>
      <c r="B81" s="247"/>
      <c r="C81" s="247"/>
      <c r="E81" s="73"/>
      <c r="F81" s="73"/>
      <c r="G81" s="74"/>
      <c r="H81" s="74"/>
      <c r="I81" s="74"/>
      <c r="J81" s="74"/>
      <c r="K81" s="74"/>
      <c r="L81" s="74"/>
      <c r="M81" s="74"/>
      <c r="N81" s="76"/>
      <c r="R81" s="63">
        <f>IF(E80="x",3,0)</f>
        <v>0</v>
      </c>
    </row>
    <row r="82" spans="1:18" ht="20.100000000000001" customHeight="1" x14ac:dyDescent="0.25">
      <c r="A82" s="240"/>
      <c r="B82" s="148"/>
      <c r="C82" s="148"/>
      <c r="E82" s="3"/>
      <c r="F82" s="53" t="s">
        <v>37</v>
      </c>
      <c r="G82" s="133" t="s">
        <v>0</v>
      </c>
      <c r="H82" s="71"/>
      <c r="I82" s="156" t="s">
        <v>123</v>
      </c>
      <c r="J82" s="156"/>
      <c r="K82" s="156"/>
      <c r="L82" s="156"/>
      <c r="M82" s="200"/>
      <c r="N82" s="58">
        <v>2</v>
      </c>
      <c r="O82" s="183"/>
      <c r="P82" s="184"/>
      <c r="Q82" s="185"/>
    </row>
    <row r="83" spans="1:18" ht="20.100000000000001" customHeight="1" x14ac:dyDescent="0.2">
      <c r="A83" s="243"/>
      <c r="B83" s="242"/>
      <c r="C83" s="242"/>
      <c r="E83" s="59"/>
      <c r="F83" s="60"/>
      <c r="G83" s="61"/>
      <c r="H83" s="62"/>
      <c r="I83" s="61"/>
      <c r="J83" s="61"/>
      <c r="K83" s="61"/>
      <c r="L83" s="61"/>
      <c r="M83" s="77" t="s">
        <v>79</v>
      </c>
      <c r="N83" s="81" t="str">
        <f>IF(SUM(R81,R83)=0,"",SUM(R81,R83))</f>
        <v/>
      </c>
      <c r="R83" s="63">
        <f>IF(E82="x",2,0)</f>
        <v>0</v>
      </c>
    </row>
    <row r="84" spans="1:18" s="59" customFormat="1" ht="12.75" customHeight="1" thickBot="1" x14ac:dyDescent="0.25">
      <c r="A84" s="250"/>
      <c r="B84" s="251"/>
      <c r="C84" s="251"/>
      <c r="D84" s="101"/>
      <c r="E84" s="18"/>
      <c r="F84" s="65"/>
      <c r="G84" s="67"/>
      <c r="H84" s="101"/>
      <c r="N84" s="65"/>
    </row>
    <row r="85" spans="1:18" ht="19.5" customHeight="1" thickBot="1" x14ac:dyDescent="0.3">
      <c r="A85" s="238">
        <f>+A86+A88+A90</f>
        <v>0</v>
      </c>
      <c r="B85" s="239">
        <f t="shared" ref="B85:C85" si="7">+B86+B88+B90</f>
        <v>0</v>
      </c>
      <c r="C85" s="239">
        <f t="shared" si="7"/>
        <v>0</v>
      </c>
      <c r="D85" s="142"/>
      <c r="E85" s="181" t="s">
        <v>166</v>
      </c>
      <c r="F85" s="181"/>
      <c r="G85" s="181"/>
      <c r="H85" s="181"/>
      <c r="I85" s="181"/>
      <c r="J85" s="181"/>
      <c r="K85" s="181"/>
      <c r="L85" s="181"/>
      <c r="M85" s="181"/>
      <c r="N85" s="46" t="s">
        <v>117</v>
      </c>
      <c r="O85" s="169" t="s">
        <v>118</v>
      </c>
      <c r="P85" s="169"/>
      <c r="Q85" s="169"/>
    </row>
    <row r="86" spans="1:18" ht="20.100000000000001" customHeight="1" x14ac:dyDescent="0.25">
      <c r="A86" s="240"/>
      <c r="B86" s="148"/>
      <c r="C86" s="148"/>
      <c r="E86" s="3"/>
      <c r="F86" s="102" t="s">
        <v>43</v>
      </c>
      <c r="G86" s="132" t="s">
        <v>35</v>
      </c>
      <c r="H86" s="132"/>
      <c r="I86" s="201" t="s">
        <v>1</v>
      </c>
      <c r="J86" s="201"/>
      <c r="K86" s="201"/>
      <c r="L86" s="201"/>
      <c r="M86" s="201"/>
      <c r="N86" s="98">
        <v>2</v>
      </c>
      <c r="O86" s="172"/>
      <c r="P86" s="173"/>
      <c r="Q86" s="174"/>
    </row>
    <row r="87" spans="1:18" s="18" customFormat="1" ht="12.75" customHeight="1" x14ac:dyDescent="0.25">
      <c r="A87" s="246"/>
      <c r="B87" s="247"/>
      <c r="C87" s="247"/>
      <c r="E87" s="73"/>
      <c r="F87" s="73"/>
      <c r="G87" s="74"/>
      <c r="H87" s="74"/>
      <c r="I87" s="74"/>
      <c r="J87" s="74"/>
      <c r="K87" s="74"/>
      <c r="L87" s="74"/>
      <c r="M87" s="74"/>
      <c r="N87" s="76"/>
      <c r="R87" s="63">
        <f>IF(E86="x",2,0)</f>
        <v>0</v>
      </c>
    </row>
    <row r="88" spans="1:18" ht="20.100000000000001" customHeight="1" x14ac:dyDescent="0.25">
      <c r="A88" s="240"/>
      <c r="B88" s="148"/>
      <c r="C88" s="148"/>
      <c r="E88" s="3"/>
      <c r="F88" s="53" t="s">
        <v>37</v>
      </c>
      <c r="G88" s="133" t="s">
        <v>122</v>
      </c>
      <c r="H88" s="48" t="s">
        <v>63</v>
      </c>
      <c r="I88" s="156" t="s">
        <v>25</v>
      </c>
      <c r="J88" s="156"/>
      <c r="K88" s="156"/>
      <c r="L88" s="156"/>
      <c r="M88" s="156"/>
      <c r="N88" s="58">
        <v>1</v>
      </c>
      <c r="O88" s="183"/>
      <c r="P88" s="184"/>
      <c r="Q88" s="185"/>
    </row>
    <row r="89" spans="1:18" s="18" customFormat="1" ht="12.75" customHeight="1" x14ac:dyDescent="0.25">
      <c r="A89" s="246"/>
      <c r="B89" s="247"/>
      <c r="C89" s="247"/>
      <c r="E89" s="73"/>
      <c r="F89" s="73"/>
      <c r="G89" s="74"/>
      <c r="H89" s="74"/>
      <c r="I89" s="74"/>
      <c r="J89" s="74"/>
      <c r="K89" s="74"/>
      <c r="L89" s="74"/>
      <c r="M89" s="74"/>
      <c r="N89" s="76"/>
      <c r="R89" s="63">
        <f>IF(E88="x",1,0)</f>
        <v>0</v>
      </c>
    </row>
    <row r="90" spans="1:18" ht="20.100000000000001" customHeight="1" x14ac:dyDescent="0.25">
      <c r="A90" s="240"/>
      <c r="B90" s="148"/>
      <c r="C90" s="148"/>
      <c r="E90" s="3"/>
      <c r="F90" s="53" t="s">
        <v>42</v>
      </c>
      <c r="G90" s="133" t="s">
        <v>0</v>
      </c>
      <c r="H90" s="71"/>
      <c r="I90" s="156" t="s">
        <v>26</v>
      </c>
      <c r="J90" s="156"/>
      <c r="K90" s="156"/>
      <c r="L90" s="156"/>
      <c r="M90" s="200"/>
      <c r="N90" s="58">
        <v>2</v>
      </c>
      <c r="O90" s="183"/>
      <c r="P90" s="184"/>
      <c r="Q90" s="185"/>
    </row>
    <row r="91" spans="1:18" ht="20.100000000000001" customHeight="1" x14ac:dyDescent="0.2">
      <c r="A91" s="243"/>
      <c r="B91" s="242"/>
      <c r="C91" s="242"/>
      <c r="E91" s="59"/>
      <c r="F91" s="60"/>
      <c r="G91" s="61"/>
      <c r="H91" s="62"/>
      <c r="I91" s="61"/>
      <c r="J91" s="61"/>
      <c r="K91" s="61"/>
      <c r="L91" s="61"/>
      <c r="M91" s="77" t="s">
        <v>80</v>
      </c>
      <c r="N91" s="81" t="str">
        <f>IF(SUM(R87,R89,R91)=0,"",SUM(R87,R89,R91))</f>
        <v/>
      </c>
      <c r="R91" s="63">
        <f>IF(E90="x",2,0)</f>
        <v>0</v>
      </c>
    </row>
    <row r="92" spans="1:18" ht="12.75" customHeight="1" thickBot="1" x14ac:dyDescent="0.3">
      <c r="A92" s="234" t="s">
        <v>48</v>
      </c>
      <c r="B92" s="235" t="s">
        <v>11</v>
      </c>
      <c r="C92" s="235" t="s">
        <v>12</v>
      </c>
    </row>
    <row r="93" spans="1:18" ht="19.5" customHeight="1" thickBot="1" x14ac:dyDescent="0.3">
      <c r="A93" s="238">
        <f>+A94+A96+A98</f>
        <v>0</v>
      </c>
      <c r="B93" s="239">
        <f t="shared" ref="B93:C93" si="8">+B94+B96+B98</f>
        <v>0</v>
      </c>
      <c r="C93" s="239">
        <f t="shared" si="8"/>
        <v>0</v>
      </c>
      <c r="D93" s="142"/>
      <c r="E93" s="160" t="s">
        <v>167</v>
      </c>
      <c r="F93" s="160"/>
      <c r="G93" s="160"/>
      <c r="H93" s="160"/>
      <c r="I93" s="160"/>
      <c r="J93" s="160"/>
      <c r="K93" s="160"/>
      <c r="L93" s="160"/>
      <c r="M93" s="160"/>
      <c r="N93" s="46" t="s">
        <v>117</v>
      </c>
      <c r="O93" s="169" t="s">
        <v>118</v>
      </c>
      <c r="P93" s="169"/>
      <c r="Q93" s="169"/>
    </row>
    <row r="94" spans="1:18" ht="20.100000000000001" customHeight="1" x14ac:dyDescent="0.25">
      <c r="A94" s="240"/>
      <c r="B94" s="148"/>
      <c r="C94" s="148"/>
      <c r="E94" s="3"/>
      <c r="F94" s="102" t="s">
        <v>43</v>
      </c>
      <c r="G94" s="132" t="s">
        <v>35</v>
      </c>
      <c r="H94" s="132"/>
      <c r="I94" s="201" t="s">
        <v>127</v>
      </c>
      <c r="J94" s="201"/>
      <c r="K94" s="201"/>
      <c r="L94" s="201"/>
      <c r="M94" s="201"/>
      <c r="N94" s="104">
        <v>2</v>
      </c>
      <c r="O94" s="183"/>
      <c r="P94" s="184"/>
      <c r="Q94" s="185"/>
    </row>
    <row r="95" spans="1:18" s="18" customFormat="1" ht="12.75" customHeight="1" x14ac:dyDescent="0.25">
      <c r="A95" s="246"/>
      <c r="B95" s="247"/>
      <c r="C95" s="247"/>
      <c r="E95" s="73"/>
      <c r="F95" s="73"/>
      <c r="G95" s="74"/>
      <c r="H95" s="74"/>
      <c r="I95" s="74"/>
      <c r="J95" s="74"/>
      <c r="K95" s="74"/>
      <c r="L95" s="74"/>
      <c r="M95" s="74"/>
      <c r="N95" s="76"/>
      <c r="R95" s="63">
        <f>IF(E94="x",2,0)</f>
        <v>0</v>
      </c>
    </row>
    <row r="96" spans="1:18" ht="20.100000000000001" customHeight="1" x14ac:dyDescent="0.25">
      <c r="A96" s="240"/>
      <c r="B96" s="148"/>
      <c r="C96" s="148"/>
      <c r="E96" s="3"/>
      <c r="F96" s="53" t="s">
        <v>37</v>
      </c>
      <c r="G96" s="133" t="s">
        <v>0</v>
      </c>
      <c r="H96" s="71"/>
      <c r="I96" s="182" t="s">
        <v>2</v>
      </c>
      <c r="J96" s="219"/>
      <c r="K96" s="219"/>
      <c r="L96" s="219"/>
      <c r="M96" s="220"/>
      <c r="N96" s="58">
        <v>1</v>
      </c>
      <c r="O96" s="183"/>
      <c r="P96" s="184"/>
      <c r="Q96" s="185"/>
    </row>
    <row r="97" spans="1:18" s="18" customFormat="1" ht="12.75" customHeight="1" x14ac:dyDescent="0.25">
      <c r="A97" s="246"/>
      <c r="B97" s="247"/>
      <c r="C97" s="247"/>
      <c r="E97" s="73"/>
      <c r="F97" s="73"/>
      <c r="G97" s="74"/>
      <c r="H97" s="74"/>
      <c r="I97" s="74"/>
      <c r="J97" s="74"/>
      <c r="K97" s="74"/>
      <c r="L97" s="74"/>
      <c r="M97" s="74"/>
      <c r="N97" s="76"/>
      <c r="R97" s="63">
        <f>IF(E96="x",1,0)</f>
        <v>0</v>
      </c>
    </row>
    <row r="98" spans="1:18" ht="20.100000000000001" customHeight="1" x14ac:dyDescent="0.25">
      <c r="A98" s="240"/>
      <c r="B98" s="148"/>
      <c r="C98" s="148"/>
      <c r="E98" s="3"/>
      <c r="F98" s="53" t="s">
        <v>42</v>
      </c>
      <c r="G98" s="133" t="s">
        <v>0</v>
      </c>
      <c r="H98" s="71"/>
      <c r="I98" s="156" t="s">
        <v>27</v>
      </c>
      <c r="J98" s="161"/>
      <c r="K98" s="161"/>
      <c r="L98" s="161"/>
      <c r="M98" s="192"/>
      <c r="N98" s="58">
        <v>3</v>
      </c>
      <c r="O98" s="183"/>
      <c r="P98" s="184"/>
      <c r="Q98" s="185"/>
    </row>
    <row r="99" spans="1:18" ht="20.100000000000001" customHeight="1" x14ac:dyDescent="0.2">
      <c r="A99" s="243"/>
      <c r="B99" s="242"/>
      <c r="C99" s="242"/>
      <c r="E99" s="59"/>
      <c r="F99" s="60"/>
      <c r="G99" s="61"/>
      <c r="H99" s="62"/>
      <c r="I99" s="61"/>
      <c r="J99" s="61"/>
      <c r="K99" s="61"/>
      <c r="L99" s="61"/>
      <c r="M99" s="77" t="s">
        <v>81</v>
      </c>
      <c r="N99" s="81" t="str">
        <f>IF(SUM(R95,R97,R99)=0,"",SUM(R95,R97,R99))</f>
        <v/>
      </c>
      <c r="R99" s="63">
        <f>IF(E98="x",3,0)</f>
        <v>0</v>
      </c>
    </row>
    <row r="100" spans="1:18" s="59" customFormat="1" ht="12.75" customHeight="1" thickBot="1" x14ac:dyDescent="0.25">
      <c r="A100" s="250"/>
      <c r="B100" s="251"/>
      <c r="C100" s="251"/>
      <c r="D100" s="101"/>
      <c r="E100" s="18"/>
      <c r="F100" s="65"/>
      <c r="G100" s="67"/>
      <c r="H100" s="101"/>
      <c r="N100" s="65"/>
    </row>
    <row r="101" spans="1:18" ht="19.5" customHeight="1" thickBot="1" x14ac:dyDescent="0.3">
      <c r="A101" s="238">
        <f>+A102+A104+A106+A108</f>
        <v>0</v>
      </c>
      <c r="B101" s="239">
        <f t="shared" ref="B101:C101" si="9">+B102+B104+B106+B108</f>
        <v>0</v>
      </c>
      <c r="C101" s="239">
        <f t="shared" si="9"/>
        <v>0</v>
      </c>
      <c r="D101" s="142"/>
      <c r="E101" s="160" t="s">
        <v>168</v>
      </c>
      <c r="F101" s="160"/>
      <c r="G101" s="160"/>
      <c r="H101" s="160"/>
      <c r="I101" s="160"/>
      <c r="J101" s="160"/>
      <c r="K101" s="160"/>
      <c r="L101" s="160"/>
      <c r="M101" s="160"/>
      <c r="N101" s="46" t="s">
        <v>117</v>
      </c>
      <c r="O101" s="169" t="s">
        <v>118</v>
      </c>
      <c r="P101" s="169"/>
      <c r="Q101" s="169"/>
    </row>
    <row r="102" spans="1:18" ht="20.100000000000001" customHeight="1" x14ac:dyDescent="0.25">
      <c r="A102" s="240"/>
      <c r="B102" s="148"/>
      <c r="C102" s="148"/>
      <c r="E102" s="3"/>
      <c r="F102" s="102" t="s">
        <v>43</v>
      </c>
      <c r="G102" s="132" t="s">
        <v>35</v>
      </c>
      <c r="H102" s="132"/>
      <c r="I102" s="201" t="s">
        <v>3</v>
      </c>
      <c r="J102" s="201"/>
      <c r="K102" s="201"/>
      <c r="L102" s="201"/>
      <c r="M102" s="201"/>
      <c r="N102" s="105">
        <v>1</v>
      </c>
      <c r="O102" s="183"/>
      <c r="P102" s="184"/>
      <c r="Q102" s="185"/>
    </row>
    <row r="103" spans="1:18" s="18" customFormat="1" ht="12.75" customHeight="1" x14ac:dyDescent="0.25">
      <c r="A103" s="246"/>
      <c r="B103" s="247"/>
      <c r="C103" s="247"/>
      <c r="E103" s="73"/>
      <c r="F103" s="73"/>
      <c r="G103" s="74"/>
      <c r="H103" s="74"/>
      <c r="I103" s="74"/>
      <c r="J103" s="74"/>
      <c r="K103" s="74"/>
      <c r="L103" s="74"/>
      <c r="M103" s="74"/>
      <c r="N103" s="76"/>
      <c r="R103" s="63">
        <f>IF(E102="x",1,0)</f>
        <v>0</v>
      </c>
    </row>
    <row r="104" spans="1:18" ht="20.100000000000001" customHeight="1" x14ac:dyDescent="0.25">
      <c r="A104" s="240"/>
      <c r="B104" s="148"/>
      <c r="C104" s="148"/>
      <c r="E104" s="3"/>
      <c r="F104" s="53" t="s">
        <v>37</v>
      </c>
      <c r="G104" s="133" t="s">
        <v>0</v>
      </c>
      <c r="H104" s="71"/>
      <c r="I104" s="156" t="s">
        <v>4</v>
      </c>
      <c r="J104" s="156"/>
      <c r="K104" s="156"/>
      <c r="L104" s="156"/>
      <c r="M104" s="156"/>
      <c r="N104" s="58">
        <v>2</v>
      </c>
      <c r="O104" s="183"/>
      <c r="P104" s="184"/>
      <c r="Q104" s="185"/>
    </row>
    <row r="105" spans="1:18" s="18" customFormat="1" ht="12.75" customHeight="1" x14ac:dyDescent="0.25">
      <c r="A105" s="246"/>
      <c r="B105" s="247"/>
      <c r="C105" s="247"/>
      <c r="E105" s="73"/>
      <c r="F105" s="73"/>
      <c r="G105" s="74"/>
      <c r="H105" s="74"/>
      <c r="I105" s="74"/>
      <c r="J105" s="74"/>
      <c r="K105" s="74"/>
      <c r="L105" s="74"/>
      <c r="M105" s="74"/>
      <c r="N105" s="76"/>
      <c r="R105" s="63">
        <f>IF(E104="x",2,0)</f>
        <v>0</v>
      </c>
    </row>
    <row r="106" spans="1:18" ht="20.100000000000001" customHeight="1" x14ac:dyDescent="0.25">
      <c r="A106" s="240"/>
      <c r="B106" s="148"/>
      <c r="C106" s="148"/>
      <c r="E106" s="3"/>
      <c r="F106" s="53" t="s">
        <v>42</v>
      </c>
      <c r="G106" s="133" t="s">
        <v>0</v>
      </c>
      <c r="H106" s="71"/>
      <c r="I106" s="156" t="s">
        <v>5</v>
      </c>
      <c r="J106" s="156"/>
      <c r="K106" s="156"/>
      <c r="L106" s="156"/>
      <c r="M106" s="156"/>
      <c r="N106" s="58">
        <v>2</v>
      </c>
      <c r="O106" s="183"/>
      <c r="P106" s="184"/>
      <c r="Q106" s="185"/>
    </row>
    <row r="107" spans="1:18" s="18" customFormat="1" ht="12.75" customHeight="1" x14ac:dyDescent="0.25">
      <c r="A107" s="246"/>
      <c r="B107" s="247"/>
      <c r="C107" s="247"/>
      <c r="E107" s="73"/>
      <c r="F107" s="73"/>
      <c r="G107" s="74"/>
      <c r="H107" s="74"/>
      <c r="I107" s="74"/>
      <c r="J107" s="74"/>
      <c r="K107" s="74"/>
      <c r="L107" s="74"/>
      <c r="M107" s="74"/>
      <c r="N107" s="76"/>
      <c r="R107" s="63">
        <f>IF(E106="x",2,0)</f>
        <v>0</v>
      </c>
    </row>
    <row r="108" spans="1:18" ht="20.100000000000001" customHeight="1" x14ac:dyDescent="0.25">
      <c r="A108" s="240"/>
      <c r="B108" s="148"/>
      <c r="C108" s="148"/>
      <c r="E108" s="3"/>
      <c r="F108" s="53" t="s">
        <v>39</v>
      </c>
      <c r="G108" s="133" t="s">
        <v>0</v>
      </c>
      <c r="H108" s="71"/>
      <c r="I108" s="156" t="s">
        <v>6</v>
      </c>
      <c r="J108" s="156"/>
      <c r="K108" s="156"/>
      <c r="L108" s="156"/>
      <c r="M108" s="156"/>
      <c r="N108" s="106">
        <v>3</v>
      </c>
      <c r="O108" s="183"/>
      <c r="P108" s="184"/>
      <c r="Q108" s="185"/>
    </row>
    <row r="109" spans="1:18" ht="20.100000000000001" customHeight="1" x14ac:dyDescent="0.2">
      <c r="A109" s="243"/>
      <c r="B109" s="242"/>
      <c r="C109" s="242"/>
      <c r="E109" s="59"/>
      <c r="F109" s="60"/>
      <c r="G109" s="61"/>
      <c r="H109" s="62"/>
      <c r="I109" s="61"/>
      <c r="J109" s="61"/>
      <c r="K109" s="61"/>
      <c r="L109" s="61"/>
      <c r="M109" s="62" t="s">
        <v>82</v>
      </c>
      <c r="N109" s="63" t="str">
        <f>IF(SUM(R103,R105,R107,R109)=0,"",SUM(R103,R105,R107,R109))</f>
        <v/>
      </c>
      <c r="R109" s="63">
        <f>IF(E108="x",3,0)</f>
        <v>0</v>
      </c>
    </row>
    <row r="110" spans="1:18" s="59" customFormat="1" ht="12.75" customHeight="1" thickBot="1" x14ac:dyDescent="0.25">
      <c r="A110" s="250"/>
      <c r="B110" s="251"/>
      <c r="C110" s="251"/>
      <c r="D110" s="101"/>
      <c r="E110" s="18"/>
      <c r="F110" s="65"/>
      <c r="G110" s="67"/>
      <c r="H110" s="101"/>
      <c r="N110" s="65"/>
    </row>
    <row r="111" spans="1:18" ht="19.5" customHeight="1" thickBot="1" x14ac:dyDescent="0.3">
      <c r="A111" s="238">
        <f>+A112</f>
        <v>0</v>
      </c>
      <c r="B111" s="239">
        <f t="shared" ref="B111:C111" si="10">+B112</f>
        <v>0</v>
      </c>
      <c r="C111" s="239">
        <f t="shared" si="10"/>
        <v>0</v>
      </c>
      <c r="D111" s="142"/>
      <c r="E111" s="160" t="s">
        <v>169</v>
      </c>
      <c r="F111" s="160"/>
      <c r="G111" s="160"/>
      <c r="H111" s="160"/>
      <c r="I111" s="160"/>
      <c r="J111" s="160"/>
      <c r="K111" s="160"/>
      <c r="L111" s="160"/>
      <c r="M111" s="160"/>
      <c r="N111" s="46" t="s">
        <v>117</v>
      </c>
      <c r="O111" s="169" t="s">
        <v>118</v>
      </c>
      <c r="P111" s="169"/>
      <c r="Q111" s="169"/>
    </row>
    <row r="112" spans="1:18" ht="20.100000000000001" customHeight="1" x14ac:dyDescent="0.25">
      <c r="A112" s="240"/>
      <c r="B112" s="148"/>
      <c r="C112" s="148"/>
      <c r="E112" s="3"/>
      <c r="F112" s="102" t="s">
        <v>43</v>
      </c>
      <c r="G112" s="132" t="s">
        <v>35</v>
      </c>
      <c r="H112" s="132"/>
      <c r="I112" s="215" t="s">
        <v>170</v>
      </c>
      <c r="J112" s="216"/>
      <c r="K112" s="216"/>
      <c r="L112" s="216"/>
      <c r="M112" s="217"/>
      <c r="N112" s="104">
        <v>3</v>
      </c>
      <c r="O112" s="184"/>
      <c r="P112" s="184"/>
      <c r="Q112" s="185"/>
    </row>
    <row r="113" spans="1:18" ht="20.100000000000001" customHeight="1" x14ac:dyDescent="0.2">
      <c r="A113" s="243"/>
      <c r="B113" s="242"/>
      <c r="C113" s="242"/>
      <c r="E113" s="59"/>
      <c r="F113" s="60"/>
      <c r="G113" s="61"/>
      <c r="H113" s="62"/>
      <c r="I113" s="61"/>
      <c r="J113" s="61"/>
      <c r="K113" s="61"/>
      <c r="L113" s="61"/>
      <c r="M113" s="91" t="s">
        <v>83</v>
      </c>
      <c r="N113" s="78" t="str">
        <f>IF(R113=0,"",R113)</f>
        <v/>
      </c>
      <c r="R113" s="63">
        <f>IF(E112="x",3,0)</f>
        <v>0</v>
      </c>
    </row>
    <row r="114" spans="1:18" s="59" customFormat="1" ht="12.75" customHeight="1" thickBot="1" x14ac:dyDescent="0.25">
      <c r="A114" s="250"/>
      <c r="B114" s="251"/>
      <c r="C114" s="251"/>
      <c r="D114" s="101"/>
      <c r="E114" s="6"/>
      <c r="F114" s="65"/>
      <c r="G114" s="67"/>
      <c r="H114" s="101"/>
      <c r="N114" s="65"/>
    </row>
    <row r="115" spans="1:18" ht="19.5" customHeight="1" thickBot="1" x14ac:dyDescent="0.3">
      <c r="A115" s="238">
        <f>+A116</f>
        <v>0</v>
      </c>
      <c r="B115" s="239">
        <f t="shared" ref="B115:C115" si="11">+B116</f>
        <v>0</v>
      </c>
      <c r="C115" s="239">
        <f t="shared" si="11"/>
        <v>0</v>
      </c>
      <c r="D115" s="142"/>
      <c r="E115" s="160" t="s">
        <v>171</v>
      </c>
      <c r="F115" s="160"/>
      <c r="G115" s="160"/>
      <c r="H115" s="160"/>
      <c r="I115" s="160"/>
      <c r="J115" s="160"/>
      <c r="K115" s="160"/>
      <c r="L115" s="160"/>
      <c r="M115" s="160"/>
      <c r="N115" s="46" t="s">
        <v>117</v>
      </c>
      <c r="O115" s="169" t="s">
        <v>118</v>
      </c>
      <c r="P115" s="169"/>
      <c r="Q115" s="169"/>
    </row>
    <row r="116" spans="1:18" ht="20.100000000000001" customHeight="1" x14ac:dyDescent="0.25">
      <c r="A116" s="240"/>
      <c r="B116" s="148"/>
      <c r="C116" s="148"/>
      <c r="E116" s="3"/>
      <c r="F116" s="53" t="s">
        <v>43</v>
      </c>
      <c r="G116" s="133" t="s">
        <v>0</v>
      </c>
      <c r="H116" s="71"/>
      <c r="I116" s="156" t="s">
        <v>124</v>
      </c>
      <c r="J116" s="161"/>
      <c r="K116" s="161"/>
      <c r="L116" s="161"/>
      <c r="M116" s="162"/>
      <c r="N116" s="58">
        <v>3</v>
      </c>
      <c r="O116" s="183"/>
      <c r="P116" s="184"/>
      <c r="Q116" s="185"/>
    </row>
    <row r="117" spans="1:18" ht="20.100000000000001" customHeight="1" x14ac:dyDescent="0.2">
      <c r="A117" s="243"/>
      <c r="B117" s="242"/>
      <c r="C117" s="242"/>
      <c r="E117" s="59"/>
      <c r="F117" s="60"/>
      <c r="G117" s="61"/>
      <c r="H117" s="62"/>
      <c r="I117" s="61"/>
      <c r="J117" s="61"/>
      <c r="K117" s="61"/>
      <c r="L117" s="61"/>
      <c r="M117" s="77" t="s">
        <v>84</v>
      </c>
      <c r="N117" s="78" t="str">
        <f>IF(R117=0,"",R117)</f>
        <v/>
      </c>
      <c r="R117" s="63">
        <f>IF(E116="x",3,0)</f>
        <v>0</v>
      </c>
    </row>
    <row r="118" spans="1:18" ht="12.75" customHeight="1" x14ac:dyDescent="0.25">
      <c r="A118" s="241"/>
      <c r="B118" s="242"/>
      <c r="C118" s="242"/>
    </row>
    <row r="119" spans="1:18" ht="14.1" customHeight="1" x14ac:dyDescent="0.25">
      <c r="A119" s="241"/>
      <c r="B119" s="242"/>
      <c r="C119" s="242"/>
      <c r="L119" s="212" t="s">
        <v>130</v>
      </c>
      <c r="M119" s="213"/>
      <c r="N119" s="92" t="str">
        <f>IF(SUM(N83,N91,N99,N109,N113,N117)=0,"",SUM(N83,N91,N99,N109,N113,N117))</f>
        <v/>
      </c>
    </row>
    <row r="120" spans="1:18" ht="12.75" customHeight="1" x14ac:dyDescent="0.2">
      <c r="A120" s="244" t="s">
        <v>48</v>
      </c>
      <c r="B120" s="245" t="s">
        <v>11</v>
      </c>
      <c r="C120" s="245" t="s">
        <v>12</v>
      </c>
    </row>
    <row r="121" spans="1:18" ht="12.75" customHeight="1" thickBot="1" x14ac:dyDescent="0.25">
      <c r="A121" s="244"/>
      <c r="B121" s="245"/>
      <c r="C121" s="245"/>
    </row>
    <row r="122" spans="1:18" ht="20.100000000000001" customHeight="1" thickBot="1" x14ac:dyDescent="0.3">
      <c r="A122" s="252">
        <f>+A124+A132+A138</f>
        <v>0</v>
      </c>
      <c r="B122" s="252">
        <f t="shared" ref="B122:C122" si="12">+B124+B132+B138</f>
        <v>0</v>
      </c>
      <c r="C122" s="252">
        <f t="shared" si="12"/>
        <v>0</v>
      </c>
      <c r="D122" s="109"/>
      <c r="E122" s="218" t="s">
        <v>172</v>
      </c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</row>
    <row r="123" spans="1:18" ht="12.75" customHeight="1" thickBot="1" x14ac:dyDescent="0.3">
      <c r="A123" s="253"/>
      <c r="B123" s="242"/>
      <c r="C123" s="242"/>
      <c r="N123" s="6"/>
    </row>
    <row r="124" spans="1:18" ht="19.5" customHeight="1" thickBot="1" x14ac:dyDescent="0.3">
      <c r="A124" s="238">
        <f>+A125+A127</f>
        <v>0</v>
      </c>
      <c r="B124" s="239">
        <f t="shared" ref="B124:C124" si="13">+B125+B127</f>
        <v>0</v>
      </c>
      <c r="C124" s="239">
        <f t="shared" si="13"/>
        <v>0</v>
      </c>
      <c r="D124" s="142"/>
      <c r="E124" s="160" t="s">
        <v>173</v>
      </c>
      <c r="F124" s="160"/>
      <c r="G124" s="160"/>
      <c r="H124" s="160"/>
      <c r="I124" s="160"/>
      <c r="J124" s="160"/>
      <c r="K124" s="160"/>
      <c r="L124" s="160"/>
      <c r="M124" s="160"/>
      <c r="N124" s="46" t="s">
        <v>117</v>
      </c>
      <c r="O124" s="169" t="s">
        <v>118</v>
      </c>
      <c r="P124" s="169"/>
      <c r="Q124" s="169"/>
    </row>
    <row r="125" spans="1:18" ht="20.100000000000001" customHeight="1" x14ac:dyDescent="0.25">
      <c r="A125" s="240"/>
      <c r="B125" s="148"/>
      <c r="C125" s="148"/>
      <c r="E125" s="3"/>
      <c r="F125" s="111" t="s">
        <v>43</v>
      </c>
      <c r="G125" s="134" t="s">
        <v>35</v>
      </c>
      <c r="H125" s="134"/>
      <c r="I125" s="167" t="s">
        <v>85</v>
      </c>
      <c r="J125" s="167"/>
      <c r="K125" s="167"/>
      <c r="L125" s="167"/>
      <c r="M125" s="167"/>
      <c r="N125" s="113">
        <v>1</v>
      </c>
      <c r="O125" s="187"/>
      <c r="P125" s="187"/>
      <c r="Q125" s="187"/>
    </row>
    <row r="126" spans="1:18" s="18" customFormat="1" ht="12.75" customHeight="1" x14ac:dyDescent="0.25">
      <c r="A126" s="246"/>
      <c r="B126" s="247"/>
      <c r="C126" s="247"/>
      <c r="E126" s="73"/>
      <c r="F126" s="73"/>
      <c r="G126" s="74"/>
      <c r="H126" s="74"/>
      <c r="I126" s="74"/>
      <c r="J126" s="74"/>
      <c r="K126" s="74"/>
      <c r="L126" s="74"/>
      <c r="M126" s="74"/>
      <c r="N126" s="76"/>
      <c r="R126" s="63">
        <f>IF(E125="x",1,0)</f>
        <v>0</v>
      </c>
    </row>
    <row r="127" spans="1:18" ht="20.100000000000001" customHeight="1" x14ac:dyDescent="0.25">
      <c r="A127" s="240"/>
      <c r="B127" s="148"/>
      <c r="C127" s="148"/>
      <c r="E127" s="3"/>
      <c r="F127" s="53" t="s">
        <v>37</v>
      </c>
      <c r="G127" s="133" t="s">
        <v>134</v>
      </c>
      <c r="H127" s="71"/>
      <c r="I127" s="156" t="s">
        <v>7</v>
      </c>
      <c r="J127" s="156"/>
      <c r="K127" s="156"/>
      <c r="L127" s="156"/>
      <c r="M127" s="156"/>
      <c r="N127" s="157"/>
      <c r="O127" s="183"/>
      <c r="P127" s="184"/>
      <c r="Q127" s="185"/>
    </row>
    <row r="128" spans="1:18" ht="22.5" customHeight="1" x14ac:dyDescent="0.25">
      <c r="A128" s="243"/>
      <c r="B128" s="242"/>
      <c r="C128" s="242"/>
      <c r="E128" s="3"/>
      <c r="F128" s="53" t="s">
        <v>42</v>
      </c>
      <c r="G128" s="133" t="s">
        <v>134</v>
      </c>
      <c r="I128" s="156" t="s">
        <v>86</v>
      </c>
      <c r="J128" s="156"/>
      <c r="K128" s="156"/>
      <c r="L128" s="156"/>
      <c r="M128" s="156"/>
      <c r="N128" s="158"/>
      <c r="O128" s="183"/>
      <c r="P128" s="184"/>
      <c r="Q128" s="185"/>
    </row>
    <row r="129" spans="1:18" ht="20.100000000000001" customHeight="1" x14ac:dyDescent="0.25">
      <c r="A129" s="243"/>
      <c r="B129" s="242"/>
      <c r="C129" s="242"/>
      <c r="E129" s="3"/>
      <c r="F129" s="53" t="s">
        <v>39</v>
      </c>
      <c r="G129" s="133" t="s">
        <v>134</v>
      </c>
      <c r="H129" s="71"/>
      <c r="I129" s="156" t="s">
        <v>87</v>
      </c>
      <c r="J129" s="156"/>
      <c r="K129" s="156"/>
      <c r="L129" s="156"/>
      <c r="M129" s="156"/>
      <c r="N129" s="159"/>
      <c r="O129" s="183"/>
      <c r="P129" s="184"/>
      <c r="Q129" s="185"/>
    </row>
    <row r="130" spans="1:18" ht="20.100000000000001" customHeight="1" x14ac:dyDescent="0.2">
      <c r="A130" s="243"/>
      <c r="B130" s="242"/>
      <c r="C130" s="242"/>
      <c r="E130" s="59"/>
      <c r="F130" s="60"/>
      <c r="G130" s="61"/>
      <c r="H130" s="62"/>
      <c r="I130" s="61"/>
      <c r="J130" s="61"/>
      <c r="K130" s="61"/>
      <c r="L130" s="61"/>
      <c r="M130" s="62" t="s">
        <v>88</v>
      </c>
      <c r="N130" s="114" t="str">
        <f>IF(SUM(R126,N127)=0,"",SUM(R126,N127))</f>
        <v/>
      </c>
    </row>
    <row r="131" spans="1:18" s="59" customFormat="1" ht="12.75" customHeight="1" thickBot="1" x14ac:dyDescent="0.25">
      <c r="A131" s="250"/>
      <c r="B131" s="251"/>
      <c r="C131" s="251"/>
      <c r="D131" s="101"/>
      <c r="E131" s="18"/>
      <c r="F131" s="65"/>
      <c r="G131" s="67"/>
      <c r="H131" s="101"/>
      <c r="N131" s="65"/>
    </row>
    <row r="132" spans="1:18" ht="19.5" customHeight="1" thickBot="1" x14ac:dyDescent="0.3">
      <c r="A132" s="238">
        <f>+A133+A135</f>
        <v>0</v>
      </c>
      <c r="B132" s="239">
        <f t="shared" ref="B132:C132" si="14">+B133+B135</f>
        <v>0</v>
      </c>
      <c r="C132" s="239">
        <f t="shared" si="14"/>
        <v>0</v>
      </c>
      <c r="D132" s="142"/>
      <c r="E132" s="160" t="s">
        <v>174</v>
      </c>
      <c r="F132" s="160"/>
      <c r="G132" s="160"/>
      <c r="H132" s="160"/>
      <c r="I132" s="160"/>
      <c r="J132" s="160"/>
      <c r="K132" s="160"/>
      <c r="L132" s="160"/>
      <c r="M132" s="160"/>
      <c r="N132" s="46" t="s">
        <v>117</v>
      </c>
      <c r="O132" s="169" t="s">
        <v>118</v>
      </c>
      <c r="P132" s="169"/>
      <c r="Q132" s="169"/>
    </row>
    <row r="133" spans="1:18" ht="20.100000000000001" customHeight="1" x14ac:dyDescent="0.25">
      <c r="A133" s="240"/>
      <c r="B133" s="148"/>
      <c r="C133" s="148"/>
      <c r="E133" s="140"/>
      <c r="F133" s="111" t="s">
        <v>43</v>
      </c>
      <c r="G133" s="134" t="s">
        <v>35</v>
      </c>
      <c r="H133" s="134"/>
      <c r="I133" s="167" t="s">
        <v>125</v>
      </c>
      <c r="J133" s="167"/>
      <c r="K133" s="167"/>
      <c r="L133" s="167"/>
      <c r="M133" s="167"/>
      <c r="N133" s="115">
        <v>2</v>
      </c>
      <c r="O133" s="172"/>
      <c r="P133" s="173"/>
      <c r="Q133" s="174"/>
    </row>
    <row r="134" spans="1:18" s="18" customFormat="1" ht="12.75" customHeight="1" x14ac:dyDescent="0.25">
      <c r="A134" s="246"/>
      <c r="B134" s="247"/>
      <c r="C134" s="247"/>
      <c r="E134" s="73"/>
      <c r="F134" s="73"/>
      <c r="G134" s="74"/>
      <c r="H134" s="74"/>
      <c r="I134" s="74"/>
      <c r="J134" s="74"/>
      <c r="K134" s="74"/>
      <c r="L134" s="74"/>
      <c r="M134" s="74"/>
      <c r="N134" s="76"/>
      <c r="R134" s="63">
        <f>IF(E133="x",2,0)</f>
        <v>0</v>
      </c>
    </row>
    <row r="135" spans="1:18" ht="20.100000000000001" customHeight="1" x14ac:dyDescent="0.25">
      <c r="A135" s="240"/>
      <c r="B135" s="148"/>
      <c r="C135" s="148"/>
      <c r="E135" s="3"/>
      <c r="F135" s="53" t="s">
        <v>37</v>
      </c>
      <c r="G135" s="133" t="s">
        <v>0</v>
      </c>
      <c r="H135" s="71"/>
      <c r="I135" s="156" t="s">
        <v>126</v>
      </c>
      <c r="J135" s="156"/>
      <c r="K135" s="156"/>
      <c r="L135" s="156"/>
      <c r="M135" s="156"/>
      <c r="N135" s="58">
        <v>2</v>
      </c>
      <c r="O135" s="183"/>
      <c r="P135" s="184"/>
      <c r="Q135" s="185"/>
    </row>
    <row r="136" spans="1:18" ht="20.100000000000001" customHeight="1" x14ac:dyDescent="0.2">
      <c r="A136" s="243"/>
      <c r="B136" s="242"/>
      <c r="C136" s="242"/>
      <c r="E136" s="59"/>
      <c r="F136" s="60"/>
      <c r="G136" s="61"/>
      <c r="H136" s="62"/>
      <c r="I136" s="61"/>
      <c r="J136" s="61"/>
      <c r="K136" s="61"/>
      <c r="L136" s="61"/>
      <c r="M136" s="62" t="s">
        <v>89</v>
      </c>
      <c r="N136" s="63" t="str">
        <f>IF(SUM(R134,R136)=0,"",SUM(R134,R136))</f>
        <v/>
      </c>
      <c r="R136" s="63">
        <f>IF(E135="x",2,0)</f>
        <v>0</v>
      </c>
    </row>
    <row r="137" spans="1:18" s="59" customFormat="1" ht="12.75" customHeight="1" thickBot="1" x14ac:dyDescent="0.25">
      <c r="A137" s="250"/>
      <c r="B137" s="251"/>
      <c r="C137" s="251"/>
      <c r="D137" s="101"/>
      <c r="E137" s="6"/>
      <c r="F137" s="65"/>
      <c r="G137" s="67"/>
      <c r="H137" s="101"/>
      <c r="N137" s="65"/>
    </row>
    <row r="138" spans="1:18" ht="19.5" customHeight="1" thickBot="1" x14ac:dyDescent="0.3">
      <c r="A138" s="238">
        <f>+A139+A141</f>
        <v>0</v>
      </c>
      <c r="B138" s="239">
        <f t="shared" ref="B138:C138" si="15">+B139+B141</f>
        <v>0</v>
      </c>
      <c r="C138" s="239">
        <f t="shared" si="15"/>
        <v>0</v>
      </c>
      <c r="D138" s="142"/>
      <c r="E138" s="160" t="s">
        <v>175</v>
      </c>
      <c r="F138" s="160"/>
      <c r="G138" s="160"/>
      <c r="H138" s="160"/>
      <c r="I138" s="160"/>
      <c r="J138" s="160"/>
      <c r="K138" s="160"/>
      <c r="L138" s="160"/>
      <c r="M138" s="160"/>
      <c r="N138" s="46" t="s">
        <v>117</v>
      </c>
      <c r="O138" s="169" t="s">
        <v>118</v>
      </c>
      <c r="P138" s="169"/>
      <c r="Q138" s="169"/>
    </row>
    <row r="139" spans="1:18" ht="21.75" customHeight="1" x14ac:dyDescent="0.25">
      <c r="A139" s="240"/>
      <c r="B139" s="148"/>
      <c r="C139" s="148"/>
      <c r="E139" s="3"/>
      <c r="F139" s="53" t="s">
        <v>43</v>
      </c>
      <c r="G139" s="133" t="s">
        <v>122</v>
      </c>
      <c r="H139" s="48" t="s">
        <v>63</v>
      </c>
      <c r="I139" s="156" t="s">
        <v>96</v>
      </c>
      <c r="J139" s="156"/>
      <c r="K139" s="156"/>
      <c r="L139" s="156"/>
      <c r="M139" s="156"/>
      <c r="N139" s="58">
        <v>2</v>
      </c>
      <c r="O139" s="187"/>
      <c r="P139" s="187"/>
      <c r="Q139" s="187"/>
    </row>
    <row r="140" spans="1:18" s="18" customFormat="1" ht="12.75" customHeight="1" x14ac:dyDescent="0.25">
      <c r="A140" s="246"/>
      <c r="B140" s="247"/>
      <c r="C140" s="247"/>
      <c r="E140" s="73"/>
      <c r="F140" s="73"/>
      <c r="G140" s="74"/>
      <c r="I140" s="74"/>
      <c r="J140" s="74"/>
      <c r="K140" s="74"/>
      <c r="L140" s="74"/>
      <c r="M140" s="74"/>
      <c r="N140" s="76"/>
      <c r="R140" s="63">
        <f>IF(E139="x",2,0)</f>
        <v>0</v>
      </c>
    </row>
    <row r="141" spans="1:18" ht="20.100000000000001" customHeight="1" x14ac:dyDescent="0.25">
      <c r="A141" s="240"/>
      <c r="B141" s="148"/>
      <c r="C141" s="148"/>
      <c r="E141" s="3"/>
      <c r="F141" s="53" t="s">
        <v>37</v>
      </c>
      <c r="G141" s="133" t="s">
        <v>122</v>
      </c>
      <c r="H141" s="48" t="s">
        <v>63</v>
      </c>
      <c r="I141" s="156" t="s">
        <v>97</v>
      </c>
      <c r="J141" s="156"/>
      <c r="K141" s="156"/>
      <c r="L141" s="156"/>
      <c r="M141" s="156"/>
      <c r="N141" s="58">
        <v>2</v>
      </c>
      <c r="O141" s="183"/>
      <c r="P141" s="184"/>
      <c r="Q141" s="185"/>
    </row>
    <row r="142" spans="1:18" ht="18.95" customHeight="1" x14ac:dyDescent="0.2">
      <c r="A142" s="243"/>
      <c r="B142" s="242"/>
      <c r="C142" s="242"/>
      <c r="E142" s="59"/>
      <c r="F142" s="60"/>
      <c r="G142" s="61"/>
      <c r="H142" s="62"/>
      <c r="I142" s="61"/>
      <c r="J142" s="61"/>
      <c r="K142" s="61"/>
      <c r="L142" s="61"/>
      <c r="M142" s="62" t="s">
        <v>90</v>
      </c>
      <c r="N142" s="63" t="str">
        <f>IF(SUM(R140,R142)=0,"",SUM(R140,R142))</f>
        <v/>
      </c>
      <c r="R142" s="63">
        <f>IF(E141="x",2,0)</f>
        <v>0</v>
      </c>
    </row>
    <row r="143" spans="1:18" ht="12.75" customHeight="1" x14ac:dyDescent="0.25">
      <c r="A143" s="241"/>
      <c r="B143" s="242"/>
      <c r="C143" s="242"/>
    </row>
    <row r="144" spans="1:18" ht="14.1" customHeight="1" x14ac:dyDescent="0.25">
      <c r="A144" s="241"/>
      <c r="B144" s="242"/>
      <c r="C144" s="242"/>
      <c r="L144" s="212" t="s">
        <v>129</v>
      </c>
      <c r="M144" s="213"/>
      <c r="N144" s="92" t="str">
        <f>IF(SUM(N130,N136,N142)=0,"",SUM(N130,N136,N142))</f>
        <v/>
      </c>
    </row>
    <row r="145" spans="1:18" ht="12.75" customHeight="1" thickBot="1" x14ac:dyDescent="0.25">
      <c r="A145" s="244" t="s">
        <v>48</v>
      </c>
      <c r="B145" s="245" t="s">
        <v>11</v>
      </c>
      <c r="C145" s="245" t="s">
        <v>12</v>
      </c>
    </row>
    <row r="146" spans="1:18" ht="12.75" hidden="1" customHeight="1" thickBot="1" x14ac:dyDescent="0.25">
      <c r="A146" s="244"/>
      <c r="B146" s="245"/>
      <c r="C146" s="245"/>
    </row>
    <row r="147" spans="1:18" ht="20.100000000000001" customHeight="1" thickBot="1" x14ac:dyDescent="0.3">
      <c r="A147" s="254">
        <f>+A149+A153+A163+A167+A171</f>
        <v>0</v>
      </c>
      <c r="B147" s="255">
        <f>+B149+B153+B163+B167+B171</f>
        <v>0</v>
      </c>
      <c r="C147" s="255">
        <f>+C149+C153+C163+C167+C171</f>
        <v>0</v>
      </c>
      <c r="D147" s="118"/>
      <c r="E147" s="168" t="s">
        <v>176</v>
      </c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</row>
    <row r="148" spans="1:18" ht="12.75" customHeight="1" thickBot="1" x14ac:dyDescent="0.3">
      <c r="A148" s="253"/>
      <c r="B148" s="242"/>
      <c r="C148" s="242"/>
      <c r="N148" s="6"/>
    </row>
    <row r="149" spans="1:18" ht="19.5" customHeight="1" thickBot="1" x14ac:dyDescent="0.3">
      <c r="A149" s="238">
        <f>+A150</f>
        <v>0</v>
      </c>
      <c r="B149" s="239">
        <f t="shared" ref="B149:C149" si="16">+B150</f>
        <v>0</v>
      </c>
      <c r="C149" s="239">
        <f t="shared" si="16"/>
        <v>0</v>
      </c>
      <c r="D149" s="142"/>
      <c r="E149" s="160" t="s">
        <v>177</v>
      </c>
      <c r="F149" s="160"/>
      <c r="G149" s="160"/>
      <c r="H149" s="160"/>
      <c r="I149" s="160"/>
      <c r="J149" s="160"/>
      <c r="K149" s="160"/>
      <c r="L149" s="160"/>
      <c r="M149" s="160"/>
      <c r="N149" s="46" t="s">
        <v>117</v>
      </c>
      <c r="O149" s="169" t="s">
        <v>118</v>
      </c>
      <c r="P149" s="169"/>
      <c r="Q149" s="169"/>
    </row>
    <row r="150" spans="1:18" ht="20.100000000000001" customHeight="1" x14ac:dyDescent="0.25">
      <c r="A150" s="240"/>
      <c r="B150" s="148"/>
      <c r="C150" s="148"/>
      <c r="E150" s="3"/>
      <c r="F150" s="53" t="s">
        <v>43</v>
      </c>
      <c r="G150" s="133" t="s">
        <v>0</v>
      </c>
      <c r="H150" s="71"/>
      <c r="I150" s="175" t="s">
        <v>8</v>
      </c>
      <c r="J150" s="161"/>
      <c r="K150" s="161"/>
      <c r="L150" s="161"/>
      <c r="M150" s="162"/>
      <c r="N150" s="58">
        <v>2</v>
      </c>
      <c r="O150" s="187"/>
      <c r="P150" s="187"/>
      <c r="Q150" s="187"/>
    </row>
    <row r="151" spans="1:18" ht="20.100000000000001" customHeight="1" x14ac:dyDescent="0.2">
      <c r="A151" s="243"/>
      <c r="B151" s="242"/>
      <c r="C151" s="242"/>
      <c r="E151" s="59"/>
      <c r="F151" s="60"/>
      <c r="G151" s="61"/>
      <c r="H151" s="62"/>
      <c r="I151" s="61"/>
      <c r="J151" s="61"/>
      <c r="K151" s="61"/>
      <c r="L151" s="61"/>
      <c r="M151" s="62" t="s">
        <v>91</v>
      </c>
      <c r="N151" s="63" t="str">
        <f>IF(R151=0,"",R151)</f>
        <v/>
      </c>
      <c r="R151" s="63">
        <f>IF(E150="x",2,0)</f>
        <v>0</v>
      </c>
    </row>
    <row r="152" spans="1:18" ht="12.75" customHeight="1" thickBot="1" x14ac:dyDescent="0.3">
      <c r="A152" s="234" t="s">
        <v>48</v>
      </c>
      <c r="B152" s="235" t="s">
        <v>11</v>
      </c>
      <c r="C152" s="235" t="s">
        <v>12</v>
      </c>
      <c r="E152" s="8"/>
      <c r="F152" s="8"/>
      <c r="G152" s="16"/>
      <c r="I152" s="8"/>
      <c r="J152" s="8"/>
      <c r="K152" s="8"/>
      <c r="L152" s="8"/>
      <c r="M152" s="8"/>
      <c r="N152" s="22"/>
    </row>
    <row r="153" spans="1:18" ht="19.5" customHeight="1" thickBot="1" x14ac:dyDescent="0.3">
      <c r="A153" s="238">
        <f>+A154+A157</f>
        <v>0</v>
      </c>
      <c r="B153" s="239">
        <f t="shared" ref="B153:C153" si="17">+B154+B157</f>
        <v>0</v>
      </c>
      <c r="C153" s="239">
        <f t="shared" si="17"/>
        <v>0</v>
      </c>
      <c r="D153" s="142"/>
      <c r="E153" s="160" t="s">
        <v>178</v>
      </c>
      <c r="F153" s="160"/>
      <c r="G153" s="160"/>
      <c r="H153" s="160"/>
      <c r="I153" s="160"/>
      <c r="J153" s="160"/>
      <c r="K153" s="160"/>
      <c r="L153" s="160"/>
      <c r="M153" s="160"/>
      <c r="N153" s="46" t="s">
        <v>117</v>
      </c>
      <c r="O153" s="169" t="s">
        <v>118</v>
      </c>
      <c r="P153" s="169"/>
      <c r="Q153" s="169"/>
    </row>
    <row r="154" spans="1:18" ht="20.100000000000001" customHeight="1" x14ac:dyDescent="0.25">
      <c r="A154" s="240"/>
      <c r="B154" s="148"/>
      <c r="C154" s="148"/>
      <c r="E154" s="3"/>
      <c r="F154" s="53" t="s">
        <v>43</v>
      </c>
      <c r="G154" s="133" t="s">
        <v>0</v>
      </c>
      <c r="H154" s="71"/>
      <c r="I154" s="156" t="s">
        <v>28</v>
      </c>
      <c r="J154" s="156"/>
      <c r="K154" s="156"/>
      <c r="L154" s="156"/>
      <c r="M154" s="156"/>
      <c r="N154" s="58">
        <v>2</v>
      </c>
      <c r="O154" s="187"/>
      <c r="P154" s="187"/>
      <c r="Q154" s="187"/>
    </row>
    <row r="155" spans="1:18" ht="20.100000000000001" customHeight="1" x14ac:dyDescent="0.25">
      <c r="A155" s="243"/>
      <c r="B155" s="242"/>
      <c r="C155" s="242"/>
      <c r="E155" s="3"/>
      <c r="F155" s="53" t="s">
        <v>33</v>
      </c>
      <c r="G155" s="133" t="s">
        <v>0</v>
      </c>
      <c r="H155" s="71"/>
      <c r="I155" s="156" t="s">
        <v>29</v>
      </c>
      <c r="J155" s="156"/>
      <c r="K155" s="156"/>
      <c r="L155" s="156"/>
      <c r="M155" s="156"/>
      <c r="N155" s="58">
        <v>3</v>
      </c>
      <c r="O155" s="187"/>
      <c r="P155" s="187"/>
      <c r="Q155" s="187"/>
    </row>
    <row r="156" spans="1:18" s="59" customFormat="1" ht="12.75" customHeight="1" x14ac:dyDescent="0.2">
      <c r="A156" s="250"/>
      <c r="B156" s="251"/>
      <c r="C156" s="251"/>
      <c r="D156" s="101"/>
      <c r="E156" s="6"/>
      <c r="F156" s="65"/>
      <c r="G156" s="67"/>
      <c r="H156" s="101"/>
      <c r="I156" s="67"/>
      <c r="J156" s="67"/>
      <c r="K156" s="67"/>
      <c r="L156" s="67"/>
      <c r="M156" s="67"/>
      <c r="N156" s="65"/>
      <c r="O156" s="100"/>
      <c r="P156" s="100"/>
      <c r="Q156" s="100"/>
      <c r="R156" s="63">
        <f>IF(E155="x",3,IF(E154="x",2,0))</f>
        <v>0</v>
      </c>
    </row>
    <row r="157" spans="1:18" ht="20.100000000000001" customHeight="1" x14ac:dyDescent="0.25">
      <c r="A157" s="240"/>
      <c r="B157" s="148"/>
      <c r="C157" s="148"/>
      <c r="E157" s="3"/>
      <c r="F157" s="53" t="s">
        <v>37</v>
      </c>
      <c r="G157" s="133" t="s">
        <v>0</v>
      </c>
      <c r="H157" s="71"/>
      <c r="I157" s="156" t="s">
        <v>179</v>
      </c>
      <c r="J157" s="156"/>
      <c r="K157" s="156"/>
      <c r="L157" s="156"/>
      <c r="M157" s="156"/>
      <c r="N157" s="58">
        <v>1</v>
      </c>
      <c r="O157" s="187"/>
      <c r="P157" s="187"/>
      <c r="Q157" s="187"/>
    </row>
    <row r="158" spans="1:18" ht="20.100000000000001" customHeight="1" x14ac:dyDescent="0.25">
      <c r="A158" s="243"/>
      <c r="B158" s="242"/>
      <c r="C158" s="242"/>
      <c r="E158" s="3"/>
      <c r="F158" s="53" t="s">
        <v>34</v>
      </c>
      <c r="G158" s="133" t="s">
        <v>0</v>
      </c>
      <c r="H158" s="71"/>
      <c r="I158" s="156" t="s">
        <v>180</v>
      </c>
      <c r="J158" s="156"/>
      <c r="K158" s="156"/>
      <c r="L158" s="156"/>
      <c r="M158" s="156"/>
      <c r="N158" s="58">
        <v>2</v>
      </c>
      <c r="O158" s="187"/>
      <c r="P158" s="184"/>
      <c r="Q158" s="185"/>
    </row>
    <row r="159" spans="1:18" ht="20.100000000000001" customHeight="1" x14ac:dyDescent="0.25">
      <c r="A159" s="243"/>
      <c r="B159" s="242"/>
      <c r="C159" s="242"/>
      <c r="E159" s="3"/>
      <c r="F159" s="53" t="s">
        <v>55</v>
      </c>
      <c r="G159" s="133" t="s">
        <v>0</v>
      </c>
      <c r="H159" s="71"/>
      <c r="I159" s="156" t="s">
        <v>181</v>
      </c>
      <c r="J159" s="156"/>
      <c r="K159" s="156"/>
      <c r="L159" s="156"/>
      <c r="M159" s="156"/>
      <c r="N159" s="58">
        <v>3</v>
      </c>
      <c r="O159" s="187"/>
      <c r="P159" s="184"/>
      <c r="Q159" s="185"/>
    </row>
    <row r="160" spans="1:18" ht="20.100000000000001" customHeight="1" x14ac:dyDescent="0.25">
      <c r="A160" s="243"/>
      <c r="B160" s="242"/>
      <c r="C160" s="242"/>
      <c r="E160" s="3"/>
      <c r="F160" s="53" t="s">
        <v>72</v>
      </c>
      <c r="G160" s="133" t="s">
        <v>0</v>
      </c>
      <c r="H160" s="71"/>
      <c r="I160" s="156" t="s">
        <v>182</v>
      </c>
      <c r="J160" s="156"/>
      <c r="K160" s="156"/>
      <c r="L160" s="156"/>
      <c r="M160" s="156"/>
      <c r="N160" s="58">
        <v>4</v>
      </c>
      <c r="O160" s="187"/>
      <c r="P160" s="184"/>
      <c r="Q160" s="185"/>
    </row>
    <row r="161" spans="1:18" ht="20.100000000000001" customHeight="1" x14ac:dyDescent="0.2">
      <c r="A161" s="243"/>
      <c r="B161" s="242"/>
      <c r="C161" s="242"/>
      <c r="E161" s="59"/>
      <c r="F161" s="60"/>
      <c r="G161" s="61"/>
      <c r="H161" s="62"/>
      <c r="I161" s="61"/>
      <c r="J161" s="61"/>
      <c r="K161" s="61"/>
      <c r="L161" s="61"/>
      <c r="M161" s="62" t="s">
        <v>92</v>
      </c>
      <c r="N161" s="63" t="str">
        <f>IF(SUM(R161,R156)=0,"",SUM(R161,R156))</f>
        <v/>
      </c>
      <c r="R161" s="63">
        <f>IF(E160="x",4,IF(E159="x",3,IF(E158="x",2,IF(E157="x",1,0))))</f>
        <v>0</v>
      </c>
    </row>
    <row r="162" spans="1:18" s="59" customFormat="1" ht="12.75" customHeight="1" thickBot="1" x14ac:dyDescent="0.25">
      <c r="A162" s="250"/>
      <c r="B162" s="251"/>
      <c r="C162" s="251"/>
      <c r="D162" s="101"/>
      <c r="E162" s="8"/>
      <c r="F162" s="119"/>
      <c r="G162" s="120"/>
      <c r="H162" s="101"/>
      <c r="I162" s="100"/>
      <c r="J162" s="100"/>
      <c r="K162" s="100"/>
      <c r="L162" s="100"/>
      <c r="M162" s="100"/>
      <c r="N162" s="119"/>
    </row>
    <row r="163" spans="1:18" ht="19.5" customHeight="1" thickBot="1" x14ac:dyDescent="0.3">
      <c r="A163" s="238">
        <f>+A164</f>
        <v>0</v>
      </c>
      <c r="B163" s="239">
        <f t="shared" ref="B163:C163" si="18">+B164</f>
        <v>0</v>
      </c>
      <c r="C163" s="239">
        <f t="shared" si="18"/>
        <v>0</v>
      </c>
      <c r="D163" s="142"/>
      <c r="E163" s="160" t="s">
        <v>183</v>
      </c>
      <c r="F163" s="160"/>
      <c r="G163" s="160"/>
      <c r="H163" s="160"/>
      <c r="I163" s="160"/>
      <c r="J163" s="160"/>
      <c r="K163" s="160"/>
      <c r="L163" s="160"/>
      <c r="M163" s="160"/>
      <c r="N163" s="46" t="s">
        <v>117</v>
      </c>
      <c r="O163" s="169" t="s">
        <v>118</v>
      </c>
      <c r="P163" s="169"/>
      <c r="Q163" s="169"/>
    </row>
    <row r="164" spans="1:18" ht="20.100000000000001" customHeight="1" x14ac:dyDescent="0.25">
      <c r="A164" s="240"/>
      <c r="B164" s="148"/>
      <c r="C164" s="148"/>
      <c r="E164" s="3"/>
      <c r="F164" s="53" t="s">
        <v>43</v>
      </c>
      <c r="G164" s="133" t="s">
        <v>0</v>
      </c>
      <c r="H164" s="71"/>
      <c r="I164" s="156" t="s">
        <v>9</v>
      </c>
      <c r="J164" s="161"/>
      <c r="K164" s="161"/>
      <c r="L164" s="161"/>
      <c r="M164" s="162"/>
      <c r="N164" s="58">
        <v>1</v>
      </c>
      <c r="O164" s="183"/>
      <c r="P164" s="184"/>
      <c r="Q164" s="185"/>
    </row>
    <row r="165" spans="1:18" ht="20.100000000000001" customHeight="1" x14ac:dyDescent="0.2">
      <c r="A165" s="243"/>
      <c r="B165" s="242"/>
      <c r="C165" s="242"/>
      <c r="E165" s="59"/>
      <c r="F165" s="60"/>
      <c r="G165" s="61"/>
      <c r="H165" s="62"/>
      <c r="I165" s="61"/>
      <c r="J165" s="61"/>
      <c r="K165" s="61"/>
      <c r="L165" s="61"/>
      <c r="M165" s="88" t="s">
        <v>93</v>
      </c>
      <c r="N165" s="63" t="str">
        <f>IF(R165=0,"",R165)</f>
        <v/>
      </c>
      <c r="R165" s="63">
        <f>IF(E164="x",1,0)</f>
        <v>0</v>
      </c>
    </row>
    <row r="166" spans="1:18" s="59" customFormat="1" ht="12.75" customHeight="1" thickBot="1" x14ac:dyDescent="0.25">
      <c r="A166" s="250"/>
      <c r="B166" s="251"/>
      <c r="C166" s="251"/>
      <c r="D166" s="101"/>
      <c r="E166" s="8"/>
      <c r="F166" s="119"/>
      <c r="G166" s="120"/>
      <c r="H166" s="101"/>
      <c r="I166" s="100"/>
      <c r="J166" s="100"/>
      <c r="K166" s="100"/>
      <c r="L166" s="100"/>
      <c r="M166" s="100"/>
      <c r="N166" s="119"/>
    </row>
    <row r="167" spans="1:18" ht="19.5" customHeight="1" thickBot="1" x14ac:dyDescent="0.3">
      <c r="A167" s="238">
        <f>+A168</f>
        <v>0</v>
      </c>
      <c r="B167" s="239">
        <f t="shared" ref="B167:C167" si="19">+B168</f>
        <v>0</v>
      </c>
      <c r="C167" s="239">
        <f t="shared" si="19"/>
        <v>0</v>
      </c>
      <c r="D167" s="142"/>
      <c r="E167" s="160" t="s">
        <v>184</v>
      </c>
      <c r="F167" s="160"/>
      <c r="G167" s="160"/>
      <c r="H167" s="160"/>
      <c r="I167" s="160"/>
      <c r="J167" s="160"/>
      <c r="K167" s="160"/>
      <c r="L167" s="160"/>
      <c r="M167" s="160"/>
      <c r="N167" s="46" t="s">
        <v>117</v>
      </c>
      <c r="O167" s="169" t="s">
        <v>118</v>
      </c>
      <c r="P167" s="169"/>
      <c r="Q167" s="169"/>
    </row>
    <row r="168" spans="1:18" ht="22.5" customHeight="1" x14ac:dyDescent="0.25">
      <c r="A168" s="240"/>
      <c r="B168" s="148"/>
      <c r="C168" s="148"/>
      <c r="E168" s="3"/>
      <c r="F168" s="53" t="s">
        <v>43</v>
      </c>
      <c r="G168" s="133" t="s">
        <v>0</v>
      </c>
      <c r="H168" s="71"/>
      <c r="I168" s="156" t="s">
        <v>10</v>
      </c>
      <c r="J168" s="156"/>
      <c r="K168" s="156"/>
      <c r="L168" s="156"/>
      <c r="M168" s="156"/>
      <c r="N168" s="58">
        <v>2</v>
      </c>
      <c r="O168" s="187"/>
      <c r="P168" s="187"/>
      <c r="Q168" s="187"/>
    </row>
    <row r="169" spans="1:18" ht="20.100000000000001" customHeight="1" x14ac:dyDescent="0.2">
      <c r="A169" s="243"/>
      <c r="B169" s="242"/>
      <c r="C169" s="242"/>
      <c r="E169" s="59"/>
      <c r="F169" s="60"/>
      <c r="G169" s="61"/>
      <c r="H169" s="62"/>
      <c r="I169" s="61"/>
      <c r="J169" s="61"/>
      <c r="K169" s="61"/>
      <c r="L169" s="61"/>
      <c r="M169" s="62" t="s">
        <v>94</v>
      </c>
      <c r="N169" s="63" t="str">
        <f>IF(R169=0,"",R169)</f>
        <v/>
      </c>
      <c r="R169" s="63">
        <f>IF(E168="x",2,0)</f>
        <v>0</v>
      </c>
    </row>
    <row r="170" spans="1:18" s="59" customFormat="1" ht="12.75" customHeight="1" thickBot="1" x14ac:dyDescent="0.25">
      <c r="A170" s="250"/>
      <c r="B170" s="251"/>
      <c r="C170" s="251"/>
      <c r="D170" s="101"/>
      <c r="E170" s="8"/>
      <c r="F170" s="119"/>
      <c r="G170" s="120"/>
      <c r="H170" s="101"/>
      <c r="I170" s="100"/>
      <c r="J170" s="100"/>
      <c r="K170" s="100"/>
      <c r="L170" s="100"/>
      <c r="M170" s="100"/>
      <c r="N170" s="119"/>
    </row>
    <row r="171" spans="1:18" ht="19.5" customHeight="1" thickBot="1" x14ac:dyDescent="0.3">
      <c r="A171" s="238">
        <f>+A172+A177+A181+A186+A191</f>
        <v>0</v>
      </c>
      <c r="B171" s="239">
        <f t="shared" ref="B171:C171" si="20">+B172+B177+B181+B186+B191</f>
        <v>0</v>
      </c>
      <c r="C171" s="239">
        <f t="shared" si="20"/>
        <v>0</v>
      </c>
      <c r="D171" s="142"/>
      <c r="E171" s="160" t="s">
        <v>185</v>
      </c>
      <c r="F171" s="160"/>
      <c r="G171" s="160"/>
      <c r="H171" s="160"/>
      <c r="I171" s="160"/>
      <c r="J171" s="160"/>
      <c r="K171" s="160"/>
      <c r="L171" s="160"/>
      <c r="M171" s="160"/>
      <c r="N171" s="46" t="s">
        <v>117</v>
      </c>
      <c r="O171" s="169" t="s">
        <v>118</v>
      </c>
      <c r="P171" s="169"/>
      <c r="Q171" s="169"/>
    </row>
    <row r="172" spans="1:18" ht="20.100000000000001" customHeight="1" x14ac:dyDescent="0.25">
      <c r="A172" s="240"/>
      <c r="B172" s="148"/>
      <c r="C172" s="148"/>
      <c r="E172" s="3"/>
      <c r="F172" s="53" t="s">
        <v>43</v>
      </c>
      <c r="G172" s="133" t="s">
        <v>0</v>
      </c>
      <c r="H172" s="71"/>
      <c r="I172" s="156" t="s">
        <v>98</v>
      </c>
      <c r="J172" s="156"/>
      <c r="K172" s="156"/>
      <c r="L172" s="156"/>
      <c r="M172" s="156"/>
      <c r="N172" s="58">
        <v>0.5</v>
      </c>
      <c r="O172" s="187"/>
      <c r="P172" s="187"/>
      <c r="Q172" s="187"/>
    </row>
    <row r="173" spans="1:18" ht="20.100000000000001" customHeight="1" x14ac:dyDescent="0.25">
      <c r="A173" s="243"/>
      <c r="B173" s="242"/>
      <c r="C173" s="242"/>
      <c r="E173" s="3"/>
      <c r="F173" s="53" t="s">
        <v>33</v>
      </c>
      <c r="G173" s="133" t="s">
        <v>0</v>
      </c>
      <c r="H173" s="71"/>
      <c r="I173" s="156" t="s">
        <v>99</v>
      </c>
      <c r="J173" s="156"/>
      <c r="K173" s="156"/>
      <c r="L173" s="156"/>
      <c r="M173" s="156"/>
      <c r="N173" s="58">
        <v>1</v>
      </c>
      <c r="O173" s="187"/>
      <c r="P173" s="187"/>
      <c r="Q173" s="187"/>
    </row>
    <row r="174" spans="1:18" ht="20.100000000000001" customHeight="1" x14ac:dyDescent="0.25">
      <c r="A174" s="243"/>
      <c r="B174" s="242"/>
      <c r="C174" s="242"/>
      <c r="E174" s="3"/>
      <c r="F174" s="53" t="s">
        <v>32</v>
      </c>
      <c r="G174" s="133" t="s">
        <v>0</v>
      </c>
      <c r="H174" s="71"/>
      <c r="I174" s="156" t="s">
        <v>100</v>
      </c>
      <c r="J174" s="156"/>
      <c r="K174" s="156"/>
      <c r="L174" s="156"/>
      <c r="M174" s="156"/>
      <c r="N174" s="58">
        <v>1.5</v>
      </c>
      <c r="O174" s="187"/>
      <c r="P174" s="187"/>
      <c r="Q174" s="187"/>
    </row>
    <row r="175" spans="1:18" ht="20.100000000000001" customHeight="1" x14ac:dyDescent="0.25">
      <c r="A175" s="243"/>
      <c r="B175" s="242"/>
      <c r="C175" s="242"/>
      <c r="E175" s="3"/>
      <c r="F175" s="53" t="s">
        <v>45</v>
      </c>
      <c r="G175" s="133" t="s">
        <v>0</v>
      </c>
      <c r="H175" s="71"/>
      <c r="I175" s="156" t="s">
        <v>101</v>
      </c>
      <c r="J175" s="156"/>
      <c r="K175" s="156"/>
      <c r="L175" s="156"/>
      <c r="M175" s="156"/>
      <c r="N175" s="58">
        <v>2</v>
      </c>
      <c r="O175" s="187"/>
      <c r="P175" s="187"/>
      <c r="Q175" s="187"/>
    </row>
    <row r="176" spans="1:18" s="59" customFormat="1" ht="10.5" customHeight="1" x14ac:dyDescent="0.2">
      <c r="A176" s="250"/>
      <c r="B176" s="251"/>
      <c r="C176" s="251"/>
      <c r="D176" s="101"/>
      <c r="E176" s="6"/>
      <c r="F176" s="65"/>
      <c r="G176" s="67"/>
      <c r="H176" s="101"/>
      <c r="I176" s="67"/>
      <c r="J176" s="67"/>
      <c r="K176" s="67"/>
      <c r="L176" s="67"/>
      <c r="M176" s="67"/>
      <c r="N176" s="65"/>
      <c r="O176" s="100"/>
      <c r="P176" s="100"/>
      <c r="Q176" s="100"/>
      <c r="R176" s="63">
        <f>IF(E175="x",2,IF(E174="x",1.5,IF(E173="x",1,IF(E172="x",0.5,0))))</f>
        <v>0</v>
      </c>
    </row>
    <row r="177" spans="1:18" ht="20.100000000000001" customHeight="1" x14ac:dyDescent="0.25">
      <c r="A177" s="240"/>
      <c r="B177" s="148"/>
      <c r="C177" s="148"/>
      <c r="E177" s="3"/>
      <c r="F177" s="53" t="s">
        <v>37</v>
      </c>
      <c r="G177" s="133" t="s">
        <v>0</v>
      </c>
      <c r="H177" s="71"/>
      <c r="I177" s="156" t="s">
        <v>102</v>
      </c>
      <c r="J177" s="156"/>
      <c r="K177" s="156"/>
      <c r="L177" s="156"/>
      <c r="M177" s="156"/>
      <c r="N177" s="58">
        <v>1</v>
      </c>
      <c r="O177" s="187"/>
      <c r="P177" s="187"/>
      <c r="Q177" s="187"/>
    </row>
    <row r="178" spans="1:18" ht="20.100000000000001" customHeight="1" x14ac:dyDescent="0.25">
      <c r="A178" s="243"/>
      <c r="B178" s="242"/>
      <c r="C178" s="242"/>
      <c r="E178" s="3"/>
      <c r="F178" s="53" t="s">
        <v>34</v>
      </c>
      <c r="G178" s="133" t="s">
        <v>0</v>
      </c>
      <c r="H178" s="71"/>
      <c r="I178" s="156" t="s">
        <v>103</v>
      </c>
      <c r="J178" s="156"/>
      <c r="K178" s="156"/>
      <c r="L178" s="156"/>
      <c r="M178" s="156"/>
      <c r="N178" s="58">
        <v>1.5</v>
      </c>
      <c r="O178" s="187"/>
      <c r="P178" s="187"/>
      <c r="Q178" s="187"/>
    </row>
    <row r="179" spans="1:18" ht="20.100000000000001" customHeight="1" x14ac:dyDescent="0.25">
      <c r="A179" s="243"/>
      <c r="B179" s="242"/>
      <c r="C179" s="242"/>
      <c r="E179" s="3"/>
      <c r="F179" s="53" t="s">
        <v>55</v>
      </c>
      <c r="G179" s="133" t="s">
        <v>0</v>
      </c>
      <c r="H179" s="71"/>
      <c r="I179" s="156" t="s">
        <v>104</v>
      </c>
      <c r="J179" s="156"/>
      <c r="K179" s="156"/>
      <c r="L179" s="156"/>
      <c r="M179" s="156"/>
      <c r="N179" s="58">
        <v>2</v>
      </c>
      <c r="O179" s="187"/>
      <c r="P179" s="187"/>
      <c r="Q179" s="187"/>
    </row>
    <row r="180" spans="1:18" s="59" customFormat="1" ht="10.5" customHeight="1" x14ac:dyDescent="0.2">
      <c r="A180" s="250"/>
      <c r="B180" s="251"/>
      <c r="C180" s="251"/>
      <c r="D180" s="101"/>
      <c r="E180" s="6"/>
      <c r="F180" s="65"/>
      <c r="G180" s="67"/>
      <c r="H180" s="101"/>
      <c r="I180" s="67"/>
      <c r="J180" s="67"/>
      <c r="K180" s="67"/>
      <c r="L180" s="67"/>
      <c r="M180" s="67"/>
      <c r="N180" s="65"/>
      <c r="O180" s="100"/>
      <c r="P180" s="100"/>
      <c r="Q180" s="100"/>
      <c r="R180" s="63">
        <f>IF(E179="x",2,IF(E178="x",1.5,IF(E177="x",1,0)))</f>
        <v>0</v>
      </c>
    </row>
    <row r="181" spans="1:18" ht="20.100000000000001" customHeight="1" x14ac:dyDescent="0.25">
      <c r="A181" s="240"/>
      <c r="B181" s="148"/>
      <c r="C181" s="148"/>
      <c r="E181" s="3"/>
      <c r="F181" s="53" t="s">
        <v>42</v>
      </c>
      <c r="G181" s="133" t="s">
        <v>0</v>
      </c>
      <c r="H181" s="71"/>
      <c r="I181" s="156" t="s">
        <v>105</v>
      </c>
      <c r="J181" s="156"/>
      <c r="K181" s="156"/>
      <c r="L181" s="156"/>
      <c r="M181" s="156"/>
      <c r="N181" s="58">
        <v>0.5</v>
      </c>
      <c r="O181" s="187"/>
      <c r="P181" s="187"/>
      <c r="Q181" s="187"/>
    </row>
    <row r="182" spans="1:18" ht="20.100000000000001" customHeight="1" x14ac:dyDescent="0.25">
      <c r="A182" s="243"/>
      <c r="B182" s="242"/>
      <c r="C182" s="242"/>
      <c r="E182" s="3"/>
      <c r="F182" s="53" t="s">
        <v>38</v>
      </c>
      <c r="G182" s="121" t="s">
        <v>0</v>
      </c>
      <c r="H182" s="71"/>
      <c r="I182" s="156" t="s">
        <v>106</v>
      </c>
      <c r="J182" s="156"/>
      <c r="K182" s="156"/>
      <c r="L182" s="156"/>
      <c r="M182" s="156"/>
      <c r="N182" s="58">
        <v>1</v>
      </c>
      <c r="O182" s="187"/>
      <c r="P182" s="187"/>
      <c r="Q182" s="187"/>
    </row>
    <row r="183" spans="1:18" ht="20.100000000000001" customHeight="1" x14ac:dyDescent="0.25">
      <c r="A183" s="243"/>
      <c r="B183" s="242"/>
      <c r="C183" s="242"/>
      <c r="E183" s="3"/>
      <c r="F183" s="53" t="s">
        <v>56</v>
      </c>
      <c r="G183" s="121" t="s">
        <v>0</v>
      </c>
      <c r="H183" s="71"/>
      <c r="I183" s="156" t="s">
        <v>107</v>
      </c>
      <c r="J183" s="156"/>
      <c r="K183" s="156"/>
      <c r="L183" s="156"/>
      <c r="M183" s="156"/>
      <c r="N183" s="58">
        <v>1.5</v>
      </c>
      <c r="O183" s="187"/>
      <c r="P183" s="187"/>
      <c r="Q183" s="187"/>
    </row>
    <row r="184" spans="1:18" ht="20.100000000000001" customHeight="1" x14ac:dyDescent="0.25">
      <c r="A184" s="243"/>
      <c r="B184" s="242"/>
      <c r="C184" s="242"/>
      <c r="E184" s="3"/>
      <c r="F184" s="53" t="s">
        <v>71</v>
      </c>
      <c r="G184" s="121" t="s">
        <v>0</v>
      </c>
      <c r="H184" s="71"/>
      <c r="I184" s="156" t="s">
        <v>108</v>
      </c>
      <c r="J184" s="156"/>
      <c r="K184" s="156"/>
      <c r="L184" s="156"/>
      <c r="M184" s="156"/>
      <c r="N184" s="58">
        <v>2</v>
      </c>
      <c r="O184" s="187"/>
      <c r="P184" s="187"/>
      <c r="Q184" s="187"/>
    </row>
    <row r="185" spans="1:18" s="59" customFormat="1" ht="9" customHeight="1" x14ac:dyDescent="0.2">
      <c r="A185" s="250"/>
      <c r="B185" s="251"/>
      <c r="C185" s="251"/>
      <c r="D185" s="101"/>
      <c r="E185" s="6"/>
      <c r="F185" s="65"/>
      <c r="G185" s="67"/>
      <c r="H185" s="101"/>
      <c r="I185" s="67"/>
      <c r="J185" s="67"/>
      <c r="K185" s="67"/>
      <c r="L185" s="67"/>
      <c r="M185" s="67"/>
      <c r="N185" s="65"/>
      <c r="O185" s="100"/>
      <c r="P185" s="100"/>
      <c r="Q185" s="100"/>
      <c r="R185" s="63">
        <f>IF(E184="x",2,IF(E183="x",1.5,IF(E182="x",1,IF(E181="x",0.5,0))))</f>
        <v>0</v>
      </c>
    </row>
    <row r="186" spans="1:18" ht="20.100000000000001" customHeight="1" x14ac:dyDescent="0.25">
      <c r="A186" s="240"/>
      <c r="B186" s="148"/>
      <c r="C186" s="148"/>
      <c r="E186" s="3"/>
      <c r="F186" s="53" t="s">
        <v>39</v>
      </c>
      <c r="G186" s="133" t="s">
        <v>0</v>
      </c>
      <c r="H186" s="71"/>
      <c r="I186" s="156" t="s">
        <v>109</v>
      </c>
      <c r="J186" s="156"/>
      <c r="K186" s="156"/>
      <c r="L186" s="156"/>
      <c r="M186" s="156"/>
      <c r="N186" s="58">
        <v>0.5</v>
      </c>
      <c r="O186" s="187"/>
      <c r="P186" s="187"/>
      <c r="Q186" s="187"/>
    </row>
    <row r="187" spans="1:18" ht="20.100000000000001" customHeight="1" x14ac:dyDescent="0.25">
      <c r="A187" s="243"/>
      <c r="B187" s="242"/>
      <c r="C187" s="242"/>
      <c r="E187" s="3"/>
      <c r="F187" s="53" t="s">
        <v>41</v>
      </c>
      <c r="G187" s="121" t="s">
        <v>0</v>
      </c>
      <c r="H187" s="71"/>
      <c r="I187" s="156" t="s">
        <v>110</v>
      </c>
      <c r="J187" s="156"/>
      <c r="K187" s="156"/>
      <c r="L187" s="156"/>
      <c r="M187" s="156"/>
      <c r="N187" s="58">
        <v>1</v>
      </c>
      <c r="O187" s="187"/>
      <c r="P187" s="187"/>
      <c r="Q187" s="187"/>
    </row>
    <row r="188" spans="1:18" ht="20.100000000000001" customHeight="1" x14ac:dyDescent="0.25">
      <c r="A188" s="243"/>
      <c r="B188" s="242"/>
      <c r="C188" s="242"/>
      <c r="E188" s="3"/>
      <c r="F188" s="53" t="s">
        <v>57</v>
      </c>
      <c r="G188" s="121" t="s">
        <v>0</v>
      </c>
      <c r="H188" s="71"/>
      <c r="I188" s="156" t="s">
        <v>111</v>
      </c>
      <c r="J188" s="156"/>
      <c r="K188" s="156"/>
      <c r="L188" s="156"/>
      <c r="M188" s="156"/>
      <c r="N188" s="58">
        <v>1.5</v>
      </c>
      <c r="O188" s="187"/>
      <c r="P188" s="187"/>
      <c r="Q188" s="187"/>
    </row>
    <row r="189" spans="1:18" ht="20.100000000000001" customHeight="1" x14ac:dyDescent="0.25">
      <c r="A189" s="243"/>
      <c r="B189" s="242"/>
      <c r="C189" s="242"/>
      <c r="E189" s="3"/>
      <c r="F189" s="53" t="s">
        <v>58</v>
      </c>
      <c r="G189" s="121" t="s">
        <v>0</v>
      </c>
      <c r="H189" s="71"/>
      <c r="I189" s="156" t="s">
        <v>112</v>
      </c>
      <c r="J189" s="156"/>
      <c r="K189" s="156"/>
      <c r="L189" s="156"/>
      <c r="M189" s="156"/>
      <c r="N189" s="58">
        <v>2</v>
      </c>
      <c r="O189" s="187"/>
      <c r="P189" s="187"/>
      <c r="Q189" s="187"/>
    </row>
    <row r="190" spans="1:18" s="59" customFormat="1" ht="10.5" customHeight="1" x14ac:dyDescent="0.2">
      <c r="A190" s="250"/>
      <c r="B190" s="251"/>
      <c r="C190" s="251"/>
      <c r="D190" s="101"/>
      <c r="E190" s="6"/>
      <c r="F190" s="65"/>
      <c r="G190" s="67"/>
      <c r="H190" s="101"/>
      <c r="I190" s="67"/>
      <c r="J190" s="67"/>
      <c r="K190" s="67"/>
      <c r="L190" s="67"/>
      <c r="M190" s="67"/>
      <c r="N190" s="119"/>
      <c r="O190" s="100"/>
      <c r="P190" s="100"/>
      <c r="Q190" s="100"/>
      <c r="R190" s="63">
        <f>IF(E189="x",2,IF(E188="x",1.5,IF(E187="x",1,IF(E186="x",0.5,0))))</f>
        <v>0</v>
      </c>
    </row>
    <row r="191" spans="1:18" ht="20.100000000000001" customHeight="1" x14ac:dyDescent="0.25">
      <c r="A191" s="240"/>
      <c r="B191" s="148"/>
      <c r="C191" s="148"/>
      <c r="E191" s="3"/>
      <c r="F191" s="53" t="s">
        <v>40</v>
      </c>
      <c r="G191" s="133" t="s">
        <v>0</v>
      </c>
      <c r="H191" s="71"/>
      <c r="I191" s="156" t="s">
        <v>113</v>
      </c>
      <c r="J191" s="156"/>
      <c r="K191" s="156"/>
      <c r="L191" s="156"/>
      <c r="M191" s="156"/>
      <c r="N191" s="58">
        <v>1</v>
      </c>
      <c r="O191" s="187"/>
      <c r="P191" s="187"/>
      <c r="Q191" s="187"/>
    </row>
    <row r="192" spans="1:18" ht="20.100000000000001" customHeight="1" x14ac:dyDescent="0.25">
      <c r="A192" s="243"/>
      <c r="B192" s="242"/>
      <c r="C192" s="242"/>
      <c r="E192" s="3"/>
      <c r="F192" s="53" t="s">
        <v>59</v>
      </c>
      <c r="G192" s="121" t="s">
        <v>0</v>
      </c>
      <c r="H192" s="71"/>
      <c r="I192" s="156" t="s">
        <v>114</v>
      </c>
      <c r="J192" s="156"/>
      <c r="K192" s="156"/>
      <c r="L192" s="156"/>
      <c r="M192" s="156"/>
      <c r="N192" s="58">
        <v>2</v>
      </c>
      <c r="O192" s="187"/>
      <c r="P192" s="187"/>
      <c r="Q192" s="187"/>
    </row>
    <row r="193" spans="1:23" ht="20.100000000000001" customHeight="1" x14ac:dyDescent="0.2">
      <c r="A193" s="243"/>
      <c r="B193" s="242"/>
      <c r="C193" s="242"/>
      <c r="E193" s="59"/>
      <c r="F193" s="60"/>
      <c r="G193" s="61"/>
      <c r="H193" s="62"/>
      <c r="I193" s="61"/>
      <c r="J193" s="61"/>
      <c r="K193" s="61"/>
      <c r="L193" s="61"/>
      <c r="M193" s="62" t="s">
        <v>95</v>
      </c>
      <c r="N193" s="114" t="str">
        <f>IF(SUM(R176:R193)=0,"",IF(SUM(R176:R193)&gt;3,3,ROUNDDOWN(SUM(R176:R193),0)))</f>
        <v/>
      </c>
      <c r="R193" s="63">
        <f>IF(E192="x",2,IF(E191="x",1,0))</f>
        <v>0</v>
      </c>
    </row>
    <row r="194" spans="1:23" ht="12" customHeight="1" x14ac:dyDescent="0.25">
      <c r="A194" s="241"/>
      <c r="B194" s="242"/>
      <c r="C194" s="242"/>
      <c r="E194" s="8"/>
      <c r="F194" s="8"/>
      <c r="G194" s="16"/>
      <c r="I194" s="8"/>
      <c r="J194" s="8"/>
      <c r="K194" s="8"/>
      <c r="L194" s="8"/>
      <c r="M194" s="8"/>
      <c r="N194" s="22"/>
    </row>
    <row r="195" spans="1:23" ht="14.1" customHeight="1" x14ac:dyDescent="0.25">
      <c r="A195" s="241"/>
      <c r="B195" s="242"/>
      <c r="C195" s="242"/>
      <c r="L195" s="212" t="s">
        <v>131</v>
      </c>
      <c r="M195" s="213"/>
      <c r="N195" s="92" t="str">
        <f>IF(SUM(N151,N161,N165,N169,N193)=0,"",IF(SUM(N151,N161,N165,N169,N193)&gt;10,10,SUM(N151,N161,N165,N169,N193)))</f>
        <v/>
      </c>
    </row>
    <row r="196" spans="1:23" ht="12.75" customHeight="1" thickBot="1" x14ac:dyDescent="0.25">
      <c r="A196" s="244" t="s">
        <v>48</v>
      </c>
      <c r="B196" s="245" t="s">
        <v>11</v>
      </c>
      <c r="C196" s="245" t="s">
        <v>12</v>
      </c>
    </row>
    <row r="197" spans="1:23" ht="12.75" hidden="1" customHeight="1" thickBot="1" x14ac:dyDescent="0.25">
      <c r="A197" s="244"/>
      <c r="B197" s="245"/>
      <c r="C197" s="245"/>
    </row>
    <row r="198" spans="1:23" ht="20.100000000000001" customHeight="1" thickBot="1" x14ac:dyDescent="0.3">
      <c r="A198" s="256">
        <f>A147+A122+A77+A15</f>
        <v>0</v>
      </c>
      <c r="B198" s="256">
        <f t="shared" ref="B198:C198" si="21">B147+B122+B77+B15</f>
        <v>0</v>
      </c>
      <c r="C198" s="256">
        <f t="shared" si="21"/>
        <v>0</v>
      </c>
      <c r="E198" s="124"/>
      <c r="F198" s="125"/>
      <c r="G198" s="125"/>
      <c r="H198" s="125"/>
      <c r="I198" s="125"/>
      <c r="J198" s="125"/>
      <c r="K198" s="125"/>
      <c r="L198" s="214" t="s">
        <v>132</v>
      </c>
      <c r="M198" s="214"/>
      <c r="N198" s="92" t="str">
        <f>IF(SUM(N75,N119,N144,N195)=0,"",SUM(N75,N119,N144,N195))</f>
        <v/>
      </c>
      <c r="O198" s="126"/>
      <c r="P198" s="126"/>
      <c r="Q198" s="126"/>
    </row>
    <row r="199" spans="1:23" ht="12" customHeight="1" x14ac:dyDescent="0.2">
      <c r="A199" s="257"/>
      <c r="B199" s="257"/>
      <c r="C199" s="257"/>
      <c r="E199" s="124"/>
      <c r="F199" s="125"/>
      <c r="G199" s="125"/>
      <c r="H199" s="125"/>
      <c r="I199" s="125"/>
      <c r="J199" s="125"/>
      <c r="K199" s="125"/>
      <c r="L199" s="59"/>
      <c r="M199" s="59"/>
      <c r="N199" s="65"/>
      <c r="O199" s="126"/>
      <c r="P199" s="126"/>
      <c r="Q199" s="126"/>
    </row>
    <row r="200" spans="1:23" ht="20.100000000000001" customHeight="1" x14ac:dyDescent="0.25">
      <c r="A200" s="257"/>
      <c r="B200" s="247"/>
      <c r="C200" s="247"/>
      <c r="E200" s="124"/>
      <c r="F200" s="124"/>
      <c r="L200" s="214" t="s">
        <v>133</v>
      </c>
      <c r="M200" s="214"/>
      <c r="N200" s="128" t="str">
        <f>IF(N198="","",IF(N198&gt;=80,"PLATINUM",IF(N198&gt;=65,"GOLD",IF(N198&gt;=45,"SILVER",IF(N198&gt;=32,"GREEN")))))</f>
        <v/>
      </c>
    </row>
    <row r="201" spans="1:23" s="59" customFormat="1" ht="10.5" hidden="1" customHeight="1" x14ac:dyDescent="0.2">
      <c r="A201" s="99"/>
      <c r="B201" s="100"/>
      <c r="C201" s="100"/>
      <c r="D201" s="101"/>
      <c r="E201" s="6"/>
      <c r="F201" s="65"/>
      <c r="G201" s="34"/>
      <c r="H201" s="101"/>
      <c r="I201" s="6"/>
      <c r="N201" s="65"/>
    </row>
    <row r="202" spans="1:23" s="59" customFormat="1" ht="22.5" customHeight="1" x14ac:dyDescent="0.2">
      <c r="A202" s="33"/>
      <c r="B202" s="6"/>
      <c r="C202" s="6"/>
      <c r="D202" s="18"/>
      <c r="E202" s="129"/>
      <c r="F202" s="164" t="s">
        <v>136</v>
      </c>
      <c r="G202" s="164"/>
      <c r="H202" s="164"/>
      <c r="I202" s="164"/>
      <c r="J202" s="164"/>
      <c r="K202" s="164"/>
      <c r="L202" s="231" t="s">
        <v>138</v>
      </c>
      <c r="M202" s="231"/>
      <c r="N202" s="231"/>
      <c r="O202" s="231"/>
      <c r="P202" s="231"/>
      <c r="Q202" s="231"/>
      <c r="R202" s="34"/>
      <c r="S202" s="34"/>
      <c r="T202" s="130"/>
      <c r="U202" s="34"/>
      <c r="V202" s="34"/>
      <c r="W202" s="34"/>
    </row>
    <row r="203" spans="1:23" ht="22.5" customHeight="1" x14ac:dyDescent="0.25">
      <c r="F203" s="164" t="s">
        <v>65</v>
      </c>
      <c r="G203" s="164"/>
      <c r="I203" s="165" t="s">
        <v>115</v>
      </c>
      <c r="J203" s="165"/>
      <c r="K203" s="34"/>
      <c r="L203" s="230" t="s">
        <v>139</v>
      </c>
      <c r="M203" s="230"/>
      <c r="N203" s="230"/>
      <c r="O203" s="230"/>
      <c r="P203" s="230"/>
      <c r="Q203" s="230"/>
      <c r="R203" s="34"/>
      <c r="S203" s="34"/>
      <c r="T203" s="130"/>
      <c r="U203" s="34"/>
      <c r="V203" s="34"/>
      <c r="W203" s="34"/>
    </row>
    <row r="204" spans="1:23" ht="22.5" customHeight="1" x14ac:dyDescent="0.25">
      <c r="F204" s="164" t="s">
        <v>64</v>
      </c>
      <c r="G204" s="164"/>
      <c r="I204" s="165" t="s">
        <v>68</v>
      </c>
      <c r="J204" s="165"/>
      <c r="K204" s="34"/>
      <c r="L204" s="230" t="s">
        <v>140</v>
      </c>
      <c r="M204" s="230"/>
      <c r="N204" s="230"/>
      <c r="O204" s="230"/>
      <c r="P204" s="230"/>
      <c r="Q204" s="230"/>
      <c r="R204" s="34"/>
      <c r="S204" s="34"/>
      <c r="T204" s="130"/>
      <c r="U204" s="34"/>
      <c r="V204" s="34"/>
      <c r="W204" s="34"/>
    </row>
    <row r="205" spans="1:23" ht="26.25" customHeight="1" x14ac:dyDescent="0.25">
      <c r="F205" s="164" t="s">
        <v>66</v>
      </c>
      <c r="G205" s="164"/>
      <c r="I205" s="165" t="s">
        <v>69</v>
      </c>
      <c r="J205" s="165"/>
      <c r="K205" s="34"/>
      <c r="L205" s="230" t="s">
        <v>141</v>
      </c>
      <c r="M205" s="230"/>
      <c r="N205" s="230"/>
      <c r="O205" s="230"/>
      <c r="P205" s="230"/>
      <c r="Q205" s="230"/>
      <c r="R205" s="141"/>
      <c r="S205" s="141"/>
      <c r="T205" s="130"/>
      <c r="U205" s="34"/>
      <c r="V205" s="34"/>
      <c r="W205" s="34"/>
    </row>
    <row r="206" spans="1:23" ht="26.25" customHeight="1" x14ac:dyDescent="0.25">
      <c r="F206" s="164" t="s">
        <v>67</v>
      </c>
      <c r="G206" s="164"/>
      <c r="I206" s="165" t="s">
        <v>135</v>
      </c>
      <c r="J206" s="165"/>
      <c r="K206" s="34"/>
      <c r="L206" s="230" t="s">
        <v>142</v>
      </c>
      <c r="M206" s="230"/>
      <c r="N206" s="230"/>
      <c r="O206" s="230"/>
      <c r="P206" s="230"/>
      <c r="Q206" s="230"/>
      <c r="R206" s="141"/>
      <c r="S206" s="141"/>
      <c r="T206" s="141"/>
      <c r="U206" s="141"/>
      <c r="V206" s="141"/>
      <c r="W206" s="141"/>
    </row>
    <row r="207" spans="1:23" ht="24" customHeight="1" x14ac:dyDescent="0.25">
      <c r="F207" s="34"/>
      <c r="I207" s="34"/>
      <c r="J207" s="34"/>
      <c r="K207" s="34"/>
      <c r="L207" s="230" t="s">
        <v>143</v>
      </c>
      <c r="M207" s="230"/>
      <c r="N207" s="230"/>
      <c r="O207" s="230"/>
      <c r="P207" s="230"/>
      <c r="Q207" s="230"/>
      <c r="R207" s="34"/>
      <c r="S207" s="34"/>
      <c r="T207" s="130"/>
      <c r="U207" s="34"/>
      <c r="V207" s="34"/>
      <c r="W207" s="34"/>
    </row>
    <row r="208" spans="1:23" ht="24" customHeight="1" x14ac:dyDescent="0.25">
      <c r="E208" s="131"/>
    </row>
    <row r="209" spans="5:5" ht="24" customHeight="1" x14ac:dyDescent="0.25">
      <c r="E209" s="131"/>
    </row>
    <row r="210" spans="5:5" ht="24" customHeight="1" x14ac:dyDescent="0.25">
      <c r="E210" s="131"/>
    </row>
    <row r="211" spans="5:5" ht="24" customHeight="1" x14ac:dyDescent="0.25">
      <c r="E211" s="131"/>
    </row>
    <row r="212" spans="5:5" ht="24" customHeight="1" x14ac:dyDescent="0.25">
      <c r="E212" s="131"/>
    </row>
  </sheetData>
  <sheetProtection password="DF53" sheet="1" objects="1" scenarios="1" formatCells="0" formatColumns="0" formatRows="0"/>
  <mergeCells count="229">
    <mergeCell ref="L207:Q207"/>
    <mergeCell ref="F205:G205"/>
    <mergeCell ref="I205:J205"/>
    <mergeCell ref="F206:G206"/>
    <mergeCell ref="I206:J206"/>
    <mergeCell ref="L202:Q202"/>
    <mergeCell ref="L203:Q203"/>
    <mergeCell ref="L206:Q206"/>
    <mergeCell ref="L205:Q205"/>
    <mergeCell ref="L200:M200"/>
    <mergeCell ref="F202:K202"/>
    <mergeCell ref="F203:G203"/>
    <mergeCell ref="I203:J203"/>
    <mergeCell ref="F204:G204"/>
    <mergeCell ref="I204:J204"/>
    <mergeCell ref="I191:M191"/>
    <mergeCell ref="O191:Q191"/>
    <mergeCell ref="I192:M192"/>
    <mergeCell ref="O192:Q192"/>
    <mergeCell ref="L195:M195"/>
    <mergeCell ref="L198:M198"/>
    <mergeCell ref="L204:Q204"/>
    <mergeCell ref="I187:M187"/>
    <mergeCell ref="O187:Q187"/>
    <mergeCell ref="I188:M188"/>
    <mergeCell ref="O188:Q188"/>
    <mergeCell ref="I189:M189"/>
    <mergeCell ref="O189:Q189"/>
    <mergeCell ref="I183:M183"/>
    <mergeCell ref="O183:Q183"/>
    <mergeCell ref="I184:M184"/>
    <mergeCell ref="O184:Q184"/>
    <mergeCell ref="I186:M186"/>
    <mergeCell ref="O186:Q186"/>
    <mergeCell ref="I179:M179"/>
    <mergeCell ref="O179:Q179"/>
    <mergeCell ref="I181:M181"/>
    <mergeCell ref="O181:Q181"/>
    <mergeCell ref="I182:M182"/>
    <mergeCell ref="O182:Q182"/>
    <mergeCell ref="I175:M175"/>
    <mergeCell ref="O175:Q175"/>
    <mergeCell ref="I177:M177"/>
    <mergeCell ref="O177:Q177"/>
    <mergeCell ref="I178:M178"/>
    <mergeCell ref="O178:Q178"/>
    <mergeCell ref="I172:M172"/>
    <mergeCell ref="O172:Q172"/>
    <mergeCell ref="I173:M173"/>
    <mergeCell ref="O173:Q173"/>
    <mergeCell ref="I174:M174"/>
    <mergeCell ref="O174:Q174"/>
    <mergeCell ref="E167:M167"/>
    <mergeCell ref="O167:Q167"/>
    <mergeCell ref="I168:M168"/>
    <mergeCell ref="O168:Q168"/>
    <mergeCell ref="E171:M171"/>
    <mergeCell ref="O171:Q171"/>
    <mergeCell ref="I160:M160"/>
    <mergeCell ref="O160:Q160"/>
    <mergeCell ref="E163:M163"/>
    <mergeCell ref="O163:Q163"/>
    <mergeCell ref="I164:M164"/>
    <mergeCell ref="O164:Q164"/>
    <mergeCell ref="I157:M157"/>
    <mergeCell ref="O157:Q157"/>
    <mergeCell ref="I158:M158"/>
    <mergeCell ref="O158:Q158"/>
    <mergeCell ref="I159:M159"/>
    <mergeCell ref="O159:Q159"/>
    <mergeCell ref="E153:M153"/>
    <mergeCell ref="O153:Q153"/>
    <mergeCell ref="I154:M154"/>
    <mergeCell ref="O154:Q154"/>
    <mergeCell ref="I155:M155"/>
    <mergeCell ref="O155:Q155"/>
    <mergeCell ref="L144:M144"/>
    <mergeCell ref="E147:Q147"/>
    <mergeCell ref="E149:M149"/>
    <mergeCell ref="O149:Q149"/>
    <mergeCell ref="I150:M150"/>
    <mergeCell ref="O150:Q150"/>
    <mergeCell ref="E138:M138"/>
    <mergeCell ref="O138:Q138"/>
    <mergeCell ref="I139:M139"/>
    <mergeCell ref="O139:Q139"/>
    <mergeCell ref="I141:M141"/>
    <mergeCell ref="O141:Q141"/>
    <mergeCell ref="O129:Q129"/>
    <mergeCell ref="E132:M132"/>
    <mergeCell ref="O132:Q132"/>
    <mergeCell ref="I133:M133"/>
    <mergeCell ref="O133:Q133"/>
    <mergeCell ref="I135:M135"/>
    <mergeCell ref="O135:Q135"/>
    <mergeCell ref="E124:M124"/>
    <mergeCell ref="O124:Q124"/>
    <mergeCell ref="I125:M125"/>
    <mergeCell ref="O125:Q125"/>
    <mergeCell ref="I127:M127"/>
    <mergeCell ref="N127:N129"/>
    <mergeCell ref="O127:Q127"/>
    <mergeCell ref="I128:M128"/>
    <mergeCell ref="O128:Q128"/>
    <mergeCell ref="I129:M129"/>
    <mergeCell ref="E115:M115"/>
    <mergeCell ref="O115:Q115"/>
    <mergeCell ref="I116:M116"/>
    <mergeCell ref="O116:Q116"/>
    <mergeCell ref="L119:M119"/>
    <mergeCell ref="E122:Q122"/>
    <mergeCell ref="I108:M108"/>
    <mergeCell ref="O108:Q108"/>
    <mergeCell ref="E111:M111"/>
    <mergeCell ref="O111:Q111"/>
    <mergeCell ref="I112:M112"/>
    <mergeCell ref="O112:Q112"/>
    <mergeCell ref="I102:M102"/>
    <mergeCell ref="O102:Q102"/>
    <mergeCell ref="I104:M104"/>
    <mergeCell ref="O104:Q104"/>
    <mergeCell ref="I106:M106"/>
    <mergeCell ref="O106:Q106"/>
    <mergeCell ref="I96:M96"/>
    <mergeCell ref="O96:Q96"/>
    <mergeCell ref="I98:M98"/>
    <mergeCell ref="O98:Q98"/>
    <mergeCell ref="E101:M101"/>
    <mergeCell ref="O101:Q101"/>
    <mergeCell ref="I90:M90"/>
    <mergeCell ref="O90:Q90"/>
    <mergeCell ref="E93:M93"/>
    <mergeCell ref="O93:Q93"/>
    <mergeCell ref="I94:M94"/>
    <mergeCell ref="O94:Q94"/>
    <mergeCell ref="E85:M85"/>
    <mergeCell ref="O85:Q85"/>
    <mergeCell ref="I86:M86"/>
    <mergeCell ref="O86:Q86"/>
    <mergeCell ref="I88:M88"/>
    <mergeCell ref="O88:Q88"/>
    <mergeCell ref="E79:M79"/>
    <mergeCell ref="O79:Q79"/>
    <mergeCell ref="I80:M80"/>
    <mergeCell ref="O80:Q80"/>
    <mergeCell ref="I82:M82"/>
    <mergeCell ref="O82:Q82"/>
    <mergeCell ref="I70:M70"/>
    <mergeCell ref="O70:Q70"/>
    <mergeCell ref="I72:M72"/>
    <mergeCell ref="O72:Q72"/>
    <mergeCell ref="L75:M75"/>
    <mergeCell ref="E77:Q77"/>
    <mergeCell ref="I65:M65"/>
    <mergeCell ref="O65:Q65"/>
    <mergeCell ref="E68:M68"/>
    <mergeCell ref="O68:Q68"/>
    <mergeCell ref="I69:M69"/>
    <mergeCell ref="O69:Q69"/>
    <mergeCell ref="E62:M62"/>
    <mergeCell ref="O62:Q62"/>
    <mergeCell ref="I63:M63"/>
    <mergeCell ref="O63:Q63"/>
    <mergeCell ref="I64:M64"/>
    <mergeCell ref="O64:Q64"/>
    <mergeCell ref="I54:M55"/>
    <mergeCell ref="N54:N55"/>
    <mergeCell ref="O54:Q55"/>
    <mergeCell ref="I57:M57"/>
    <mergeCell ref="O57:Q57"/>
    <mergeCell ref="I58:M58"/>
    <mergeCell ref="O58:Q58"/>
    <mergeCell ref="I49:M49"/>
    <mergeCell ref="O49:Q49"/>
    <mergeCell ref="E52:M52"/>
    <mergeCell ref="O52:Q52"/>
    <mergeCell ref="I53:M53"/>
    <mergeCell ref="O53:Q53"/>
    <mergeCell ref="I43:M43"/>
    <mergeCell ref="O43:Q43"/>
    <mergeCell ref="I44:M45"/>
    <mergeCell ref="N44:N45"/>
    <mergeCell ref="O44:Q45"/>
    <mergeCell ref="I47:M47"/>
    <mergeCell ref="O47:Q47"/>
    <mergeCell ref="E40:M40"/>
    <mergeCell ref="O40:Q40"/>
    <mergeCell ref="I41:M41"/>
    <mergeCell ref="O41:Q41"/>
    <mergeCell ref="I42:M42"/>
    <mergeCell ref="O42:Q42"/>
    <mergeCell ref="I34:M34"/>
    <mergeCell ref="O34:Q34"/>
    <mergeCell ref="I35:M35"/>
    <mergeCell ref="O35:Q35"/>
    <mergeCell ref="I37:M37"/>
    <mergeCell ref="O37:Q37"/>
    <mergeCell ref="I29:M29"/>
    <mergeCell ref="O29:Q29"/>
    <mergeCell ref="I31:M31"/>
    <mergeCell ref="O31:Q31"/>
    <mergeCell ref="I32:M32"/>
    <mergeCell ref="O32:Q32"/>
    <mergeCell ref="I25:M25"/>
    <mergeCell ref="O25:Q25"/>
    <mergeCell ref="I26:M26"/>
    <mergeCell ref="O26:Q26"/>
    <mergeCell ref="K3:P3"/>
    <mergeCell ref="K5:P5"/>
    <mergeCell ref="N7:P7"/>
    <mergeCell ref="K9:P9"/>
    <mergeCell ref="I28:M28"/>
    <mergeCell ref="O28:Q28"/>
    <mergeCell ref="I20:M20"/>
    <mergeCell ref="O20:Q20"/>
    <mergeCell ref="E23:M23"/>
    <mergeCell ref="O23:Q23"/>
    <mergeCell ref="I24:M24"/>
    <mergeCell ref="O24:Q24"/>
    <mergeCell ref="A1:Q1"/>
    <mergeCell ref="E15:Q15"/>
    <mergeCell ref="E17:M17"/>
    <mergeCell ref="O17:Q17"/>
    <mergeCell ref="I18:M18"/>
    <mergeCell ref="O18:Q18"/>
    <mergeCell ref="A12:D12"/>
    <mergeCell ref="F12:R12"/>
    <mergeCell ref="I19:M19"/>
    <mergeCell ref="O19:Q19"/>
  </mergeCells>
  <pageMargins left="0.23622047244094488" right="0.23622047244094488" top="0.55118110236220474" bottom="0.55118110236220474" header="0.11811023622047244" footer="0.11811023622047244"/>
  <pageSetup paperSize="9" scale="52" fitToHeight="0" orientation="portrait" r:id="rId1"/>
  <headerFooter>
    <oddHeader>&amp;L&amp;K00-032Regolamento Tecnico NC Rev. 3.00&amp;R&amp;K00-032&amp;F</oddHeader>
    <oddFooter>&amp;C&amp;K00-034&amp;P/&amp;N</oddFooter>
  </headerFooter>
  <rowBreaks count="2" manualBreakCount="2">
    <brk id="75" max="16" man="1"/>
    <brk id="14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24</vt:i4>
      </vt:variant>
    </vt:vector>
  </HeadingPairs>
  <TitlesOfParts>
    <vt:vector size="26" baseType="lpstr">
      <vt:lpstr>Allegato A </vt:lpstr>
      <vt:lpstr>Allegato A (si-no-forse)</vt:lpstr>
      <vt:lpstr>'Allegato A '!_ftn1</vt:lpstr>
      <vt:lpstr>'Allegato A (si-no-forse)'!_ftn1</vt:lpstr>
      <vt:lpstr>'Allegato A '!_ftn2</vt:lpstr>
      <vt:lpstr>'Allegato A (si-no-forse)'!_ftn2</vt:lpstr>
      <vt:lpstr>'Allegato A '!_ftn3</vt:lpstr>
      <vt:lpstr>'Allegato A (si-no-forse)'!_ftn3</vt:lpstr>
      <vt:lpstr>'Allegato A '!_ftn4</vt:lpstr>
      <vt:lpstr>'Allegato A (si-no-forse)'!_ftn4</vt:lpstr>
      <vt:lpstr>'Allegato A '!_ftn5</vt:lpstr>
      <vt:lpstr>'Allegato A (si-no-forse)'!_ftn5</vt:lpstr>
      <vt:lpstr>'Allegato A '!_ftnref1</vt:lpstr>
      <vt:lpstr>'Allegato A (si-no-forse)'!_ftnref1</vt:lpstr>
      <vt:lpstr>'Allegato A '!_ftnref2</vt:lpstr>
      <vt:lpstr>'Allegato A (si-no-forse)'!_ftnref2</vt:lpstr>
      <vt:lpstr>'Allegato A '!_ftnref3</vt:lpstr>
      <vt:lpstr>'Allegato A (si-no-forse)'!_ftnref3</vt:lpstr>
      <vt:lpstr>'Allegato A '!_ftnref4</vt:lpstr>
      <vt:lpstr>'Allegato A (si-no-forse)'!_ftnref4</vt:lpstr>
      <vt:lpstr>'Allegato A '!_ftnref5</vt:lpstr>
      <vt:lpstr>'Allegato A (si-no-forse)'!_ftnref5</vt:lpstr>
      <vt:lpstr>'Allegato A '!_Ref254961061</vt:lpstr>
      <vt:lpstr>'Allegato A (si-no-forse)'!_Ref254961061</vt:lpstr>
      <vt:lpstr>'Allegato A '!Area_stampa</vt:lpstr>
      <vt:lpstr>'Allegato A (si-no-forse)'!Area_stampa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Fontana 2</dc:creator>
  <cp:lastModifiedBy>Mauro Carlino</cp:lastModifiedBy>
  <cp:lastPrinted>2016-09-08T14:58:43Z</cp:lastPrinted>
  <dcterms:created xsi:type="dcterms:W3CDTF">2014-05-23T10:03:58Z</dcterms:created>
  <dcterms:modified xsi:type="dcterms:W3CDTF">2017-01-19T10:52:45Z</dcterms:modified>
</cp:coreProperties>
</file>