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heckCompatibility="1" autoCompressPictures="0"/>
  <workbookProtection workbookPassword="DF53" lockStructure="1"/>
  <bookViews>
    <workbookView xWindow="-15" yWindow="-15" windowWidth="14100" windowHeight="13425" tabRatio="500"/>
  </bookViews>
  <sheets>
    <sheet name="Allegato A" sheetId="3" r:id="rId1"/>
    <sheet name="Allegato A (si-no-forse)" sheetId="4" r:id="rId2"/>
  </sheets>
  <definedNames>
    <definedName name="_ftn1" localSheetId="0">'Allegato A'!$F$211</definedName>
    <definedName name="_ftn1" localSheetId="1">'Allegato A (si-no-forse)'!$F$211</definedName>
    <definedName name="_ftn2" localSheetId="0">'Allegato A'!$F$212</definedName>
    <definedName name="_ftn2" localSheetId="1">'Allegato A (si-no-forse)'!$F$212</definedName>
    <definedName name="_ftn3" localSheetId="0">'Allegato A'!$F$213</definedName>
    <definedName name="_ftn3" localSheetId="1">'Allegato A (si-no-forse)'!$F$213</definedName>
    <definedName name="_ftn4" localSheetId="0">'Allegato A'!$F$214</definedName>
    <definedName name="_ftn4" localSheetId="1">'Allegato A (si-no-forse)'!$F$214</definedName>
    <definedName name="_ftn5" localSheetId="0">'Allegato A'!$F$216</definedName>
    <definedName name="_ftn5" localSheetId="1">'Allegato A (si-no-forse)'!$F$216</definedName>
    <definedName name="_ftnref1" localSheetId="0">'Allegato A'!$M$27</definedName>
    <definedName name="_ftnref1" localSheetId="1">'Allegato A (si-no-forse)'!$M$27</definedName>
    <definedName name="_ftnref2" localSheetId="0">'Allegato A'!$M$67</definedName>
    <definedName name="_ftnref2" localSheetId="1">'Allegato A (si-no-forse)'!$M$67</definedName>
    <definedName name="_ftnref3" localSheetId="0">'Allegato A'!$M$71</definedName>
    <definedName name="_ftnref3" localSheetId="1">'Allegato A (si-no-forse)'!$M$71</definedName>
    <definedName name="_ftnref4" localSheetId="0">'Allegato A'!$M$91</definedName>
    <definedName name="_ftnref4" localSheetId="1">'Allegato A (si-no-forse)'!$M$91</definedName>
    <definedName name="_ftnref5" localSheetId="0">'Allegato A'!$N$150</definedName>
    <definedName name="_ftnref5" localSheetId="1">'Allegato A (si-no-forse)'!$N$150</definedName>
    <definedName name="_Ref254961061" localSheetId="0">'Allegato A'!$M$91</definedName>
    <definedName name="_Ref254961061" localSheetId="1">'Allegato A (si-no-forse)'!$M$91</definedName>
    <definedName name="_xlnm.Print_Area" localSheetId="0">'Allegato A'!$E$1:$Q$216</definedName>
    <definedName name="_xlnm.Print_Area" localSheetId="1">'Allegato A (si-no-forse)'!$A$1:$Q$216</definedName>
  </definedNames>
  <calcPr calcId="1445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7" i="4" l="1"/>
  <c r="B15" i="4"/>
  <c r="B201" i="4"/>
  <c r="C201" i="4"/>
  <c r="A201" i="4"/>
  <c r="R23" i="4"/>
  <c r="N23" i="4"/>
  <c r="R29" i="4"/>
  <c r="R32" i="4"/>
  <c r="R35" i="4"/>
  <c r="R38" i="4"/>
  <c r="R39" i="4"/>
  <c r="N40" i="4"/>
  <c r="R48" i="4"/>
  <c r="R49" i="4"/>
  <c r="R51" i="4"/>
  <c r="N52" i="4"/>
  <c r="R58" i="4"/>
  <c r="R61" i="4"/>
  <c r="N61" i="4"/>
  <c r="R68" i="4"/>
  <c r="N68" i="4"/>
  <c r="R73" i="4"/>
  <c r="R75" i="4"/>
  <c r="N75" i="4"/>
  <c r="N77" i="4"/>
  <c r="R84" i="4"/>
  <c r="R86" i="4"/>
  <c r="N86" i="4"/>
  <c r="R90" i="4"/>
  <c r="R92" i="4"/>
  <c r="R94" i="4"/>
  <c r="N94" i="4"/>
  <c r="R98" i="4"/>
  <c r="R100" i="4"/>
  <c r="R102" i="4"/>
  <c r="N102" i="4"/>
  <c r="R106" i="4"/>
  <c r="R108" i="4"/>
  <c r="R110" i="4"/>
  <c r="R112" i="4"/>
  <c r="N112" i="4"/>
  <c r="R116" i="4"/>
  <c r="N116" i="4"/>
  <c r="R120" i="4"/>
  <c r="N120" i="4"/>
  <c r="N122" i="4"/>
  <c r="R129" i="4"/>
  <c r="N133" i="4"/>
  <c r="R137" i="4"/>
  <c r="R139" i="4"/>
  <c r="N139" i="4"/>
  <c r="R143" i="4"/>
  <c r="R145" i="4"/>
  <c r="N145" i="4"/>
  <c r="N147" i="4"/>
  <c r="R154" i="4"/>
  <c r="N154" i="4"/>
  <c r="R164" i="4"/>
  <c r="R159" i="4"/>
  <c r="N164" i="4"/>
  <c r="R168" i="4"/>
  <c r="N168" i="4"/>
  <c r="R172" i="4"/>
  <c r="N172" i="4"/>
  <c r="R179" i="4"/>
  <c r="R183" i="4"/>
  <c r="R188" i="4"/>
  <c r="R193" i="4"/>
  <c r="R196" i="4"/>
  <c r="N196" i="4"/>
  <c r="N198" i="4"/>
  <c r="N201" i="4"/>
  <c r="N203" i="4"/>
  <c r="C152" i="4"/>
  <c r="C156" i="4"/>
  <c r="C166" i="4"/>
  <c r="C170" i="4"/>
  <c r="C174" i="4"/>
  <c r="C150" i="4"/>
  <c r="B152" i="4"/>
  <c r="B156" i="4"/>
  <c r="B166" i="4"/>
  <c r="B170" i="4"/>
  <c r="B174" i="4"/>
  <c r="B150" i="4"/>
  <c r="A152" i="4"/>
  <c r="A156" i="4"/>
  <c r="A166" i="4"/>
  <c r="A170" i="4"/>
  <c r="A174" i="4"/>
  <c r="A150" i="4"/>
  <c r="C141" i="4"/>
  <c r="B141" i="4"/>
  <c r="A141" i="4"/>
  <c r="C135" i="4"/>
  <c r="B135" i="4"/>
  <c r="A135" i="4"/>
  <c r="C127" i="4"/>
  <c r="B127" i="4"/>
  <c r="A127" i="4"/>
  <c r="A125" i="4"/>
  <c r="C118" i="4"/>
  <c r="B118" i="4"/>
  <c r="A118" i="4"/>
  <c r="C114" i="4"/>
  <c r="B114" i="4"/>
  <c r="A114" i="4"/>
  <c r="C104" i="4"/>
  <c r="B104" i="4"/>
  <c r="A104" i="4"/>
  <c r="C96" i="4"/>
  <c r="B96" i="4"/>
  <c r="A96" i="4"/>
  <c r="C88" i="4"/>
  <c r="B88" i="4"/>
  <c r="A88" i="4"/>
  <c r="C82" i="4"/>
  <c r="B82" i="4"/>
  <c r="A82" i="4"/>
  <c r="C80" i="4"/>
  <c r="B80" i="4"/>
  <c r="A80" i="4"/>
  <c r="C70" i="4"/>
  <c r="B70" i="4"/>
  <c r="A70" i="4"/>
  <c r="C64" i="4"/>
  <c r="B64" i="4"/>
  <c r="A64" i="4"/>
  <c r="C54" i="4"/>
  <c r="B54" i="4"/>
  <c r="A54" i="4"/>
  <c r="C42" i="4"/>
  <c r="B42" i="4"/>
  <c r="A42" i="4"/>
  <c r="C25" i="4"/>
  <c r="B25" i="4"/>
  <c r="A25" i="4"/>
  <c r="C17" i="4"/>
  <c r="A17" i="4"/>
  <c r="C15" i="4"/>
  <c r="A15" i="4"/>
  <c r="R73" i="3"/>
  <c r="R23" i="3"/>
  <c r="N23" i="3"/>
  <c r="R29" i="3"/>
  <c r="R32" i="3"/>
  <c r="R35" i="3"/>
  <c r="R38" i="3"/>
  <c r="R39" i="3"/>
  <c r="N40" i="3"/>
  <c r="R48" i="3"/>
  <c r="R49" i="3"/>
  <c r="R51" i="3"/>
  <c r="N52" i="3"/>
  <c r="R58" i="3"/>
  <c r="R61" i="3"/>
  <c r="N61" i="3"/>
  <c r="R68" i="3"/>
  <c r="N68" i="3"/>
  <c r="R75" i="3"/>
  <c r="N75" i="3"/>
  <c r="N77" i="3"/>
  <c r="R84" i="3"/>
  <c r="R86" i="3"/>
  <c r="N86" i="3"/>
  <c r="R90" i="3"/>
  <c r="R92" i="3"/>
  <c r="R94" i="3"/>
  <c r="N94" i="3"/>
  <c r="R98" i="3"/>
  <c r="R100" i="3"/>
  <c r="R102" i="3"/>
  <c r="N102" i="3"/>
  <c r="R106" i="3"/>
  <c r="R108" i="3"/>
  <c r="R110" i="3"/>
  <c r="R112" i="3"/>
  <c r="N112" i="3"/>
  <c r="R116" i="3"/>
  <c r="N116" i="3"/>
  <c r="R120" i="3"/>
  <c r="N120" i="3"/>
  <c r="N122" i="3"/>
  <c r="R129" i="3"/>
  <c r="N133" i="3"/>
  <c r="R137" i="3"/>
  <c r="R139" i="3"/>
  <c r="N139" i="3"/>
  <c r="R143" i="3"/>
  <c r="R145" i="3"/>
  <c r="N145" i="3"/>
  <c r="N147" i="3"/>
  <c r="R154" i="3"/>
  <c r="N154" i="3"/>
  <c r="R164" i="3"/>
  <c r="R159" i="3"/>
  <c r="N164" i="3"/>
  <c r="R168" i="3"/>
  <c r="N168" i="3"/>
  <c r="R172" i="3"/>
  <c r="N172" i="3"/>
  <c r="R179" i="3"/>
  <c r="R183" i="3"/>
  <c r="R188" i="3"/>
  <c r="R193" i="3"/>
  <c r="R196" i="3"/>
  <c r="N196" i="3"/>
  <c r="N198" i="3"/>
  <c r="N201" i="3"/>
  <c r="N203" i="3"/>
  <c r="A127" i="3"/>
  <c r="A135" i="3"/>
  <c r="A141" i="3"/>
  <c r="A125" i="3"/>
  <c r="A82" i="3"/>
  <c r="A88" i="3"/>
  <c r="A96" i="3"/>
  <c r="A104" i="3"/>
  <c r="A114" i="3"/>
  <c r="A118" i="3"/>
  <c r="A80" i="3"/>
  <c r="A17" i="3"/>
  <c r="A25" i="3"/>
  <c r="A42" i="3"/>
  <c r="A54" i="3"/>
  <c r="A64" i="3"/>
  <c r="A70" i="3"/>
  <c r="A15" i="3"/>
  <c r="B82" i="3"/>
  <c r="B88" i="3"/>
  <c r="B96" i="3"/>
  <c r="B104" i="3"/>
  <c r="B114" i="3"/>
  <c r="B118" i="3"/>
  <c r="B80" i="3"/>
  <c r="B17" i="3"/>
  <c r="B25" i="3"/>
  <c r="B42" i="3"/>
  <c r="B54" i="3"/>
  <c r="B64" i="3"/>
  <c r="B70" i="3"/>
  <c r="B15" i="3"/>
  <c r="C82" i="3"/>
  <c r="C88" i="3"/>
  <c r="C96" i="3"/>
  <c r="C104" i="3"/>
  <c r="C114" i="3"/>
  <c r="C118" i="3"/>
  <c r="C80" i="3"/>
  <c r="C17" i="3"/>
  <c r="C25" i="3"/>
  <c r="C42" i="3"/>
  <c r="C54" i="3"/>
  <c r="C64" i="3"/>
  <c r="C70" i="3"/>
  <c r="C15" i="3"/>
  <c r="C152" i="3"/>
  <c r="C156" i="3"/>
  <c r="C166" i="3"/>
  <c r="C170" i="3"/>
  <c r="C174" i="3"/>
  <c r="C150" i="3"/>
  <c r="C201" i="3"/>
  <c r="B152" i="3"/>
  <c r="B156" i="3"/>
  <c r="B166" i="3"/>
  <c r="B170" i="3"/>
  <c r="B174" i="3"/>
  <c r="B150" i="3"/>
  <c r="B201" i="3"/>
  <c r="A152" i="3"/>
  <c r="A156" i="3"/>
  <c r="A166" i="3"/>
  <c r="A170" i="3"/>
  <c r="A174" i="3"/>
  <c r="A150" i="3"/>
  <c r="A201" i="3"/>
  <c r="C141" i="3"/>
  <c r="B141" i="3"/>
  <c r="C135" i="3"/>
  <c r="B135" i="3"/>
  <c r="C127" i="3"/>
  <c r="B127" i="3"/>
</calcChain>
</file>

<file path=xl/sharedStrings.xml><?xml version="1.0" encoding="utf-8"?>
<sst xmlns="http://schemas.openxmlformats.org/spreadsheetml/2006/main" count="768" uniqueCount="194">
  <si>
    <r>
      <rPr>
        <b/>
        <sz val="9"/>
        <color indexed="8"/>
        <rFont val="Calibri"/>
        <family val="2"/>
      </rPr>
      <t>GE</t>
    </r>
    <r>
      <rPr>
        <b/>
        <sz val="9"/>
        <color theme="1"/>
        <rFont val="Calibri"/>
        <family val="2"/>
        <scheme val="minor"/>
      </rPr>
      <t>.5 Piano di manutenzione dell’</t>
    </r>
    <r>
      <rPr>
        <b/>
        <sz val="9"/>
        <color indexed="8"/>
        <rFont val="Calibri"/>
        <family val="2"/>
      </rPr>
      <t>intervento</t>
    </r>
    <r>
      <rPr>
        <sz val="9"/>
        <color theme="1"/>
        <rFont val="Calibri"/>
        <family val="2"/>
        <scheme val="minor"/>
      </rPr>
      <t xml:space="preserve"> (Punteggio min-max: 3)</t>
    </r>
    <phoneticPr fontId="2" type="noConversion"/>
  </si>
  <si>
    <r>
      <rPr>
        <b/>
        <sz val="9"/>
        <color indexed="8"/>
        <rFont val="Calibri"/>
        <family val="2"/>
      </rPr>
      <t>GE</t>
    </r>
    <r>
      <rPr>
        <b/>
        <sz val="9"/>
        <color theme="1"/>
        <rFont val="Calibri"/>
        <family val="2"/>
        <scheme val="minor"/>
      </rPr>
      <t>.6 Polizza assicurativa postuma decennale</t>
    </r>
    <r>
      <rPr>
        <sz val="9"/>
        <color theme="1"/>
        <rFont val="Calibri"/>
        <family val="2"/>
        <scheme val="minor"/>
      </rPr>
      <t xml:space="preserve"> (Punteggio min-max: 0-3)</t>
    </r>
    <phoneticPr fontId="2" type="noConversion"/>
  </si>
  <si>
    <r>
      <t>Soluzioni innovative che portino benefici ambientali e di sicurezza significativ</t>
    </r>
    <r>
      <rPr>
        <sz val="9"/>
        <color indexed="8"/>
        <rFont val="Calibri"/>
        <family val="2"/>
      </rPr>
      <t>i</t>
    </r>
    <r>
      <rPr>
        <sz val="9"/>
        <color theme="1"/>
        <rFont val="Calibri"/>
        <family val="2"/>
        <scheme val="minor"/>
      </rPr>
      <t xml:space="preserve"> e misurabili</t>
    </r>
    <phoneticPr fontId="2" type="noConversion"/>
  </si>
  <si>
    <r>
      <t>Presenza del piano con V</t>
    </r>
    <r>
      <rPr>
        <vertAlign val="subscript"/>
        <sz val="9"/>
        <color theme="0"/>
        <rFont val="Calibri"/>
        <family val="2"/>
        <scheme val="minor"/>
      </rPr>
      <t>Nmin</t>
    </r>
    <r>
      <rPr>
        <sz val="9"/>
        <color theme="0"/>
        <rFont val="Calibri"/>
        <family val="2"/>
        <scheme val="minor"/>
      </rPr>
      <t xml:space="preserve"> =  50 anni riportando almeno le indicazioni indicate nel Regolamento Tecnico</t>
    </r>
    <r>
      <rPr>
        <sz val="9"/>
        <color indexed="9"/>
        <rFont val="Calibri"/>
        <family val="2"/>
      </rPr>
      <t xml:space="preserve"> ARCA</t>
    </r>
    <phoneticPr fontId="2" type="noConversion"/>
  </si>
  <si>
    <t>Max 11</t>
    <phoneticPr fontId="2" type="noConversion"/>
  </si>
  <si>
    <r>
      <t>Prodotti a base di legno certificato</t>
    </r>
    <r>
      <rPr>
        <sz val="9"/>
        <color theme="1"/>
        <rFont val="Calibri"/>
        <family val="2"/>
        <scheme val="minor"/>
      </rPr>
      <t xml:space="preserve"> con Catena di Custodia FSC o PEFC</t>
    </r>
    <phoneticPr fontId="2" type="noConversion"/>
  </si>
  <si>
    <r>
      <t>EI</t>
    </r>
    <r>
      <rPr>
        <vertAlign val="subscript"/>
        <sz val="9"/>
        <color indexed="8"/>
        <rFont val="Calibri"/>
        <family val="2"/>
      </rPr>
      <t>min</t>
    </r>
    <r>
      <rPr>
        <sz val="9"/>
        <color theme="1"/>
        <rFont val="Calibri"/>
        <family val="2"/>
        <scheme val="minor"/>
      </rPr>
      <t xml:space="preserve"> pari a 60 minuti</t>
    </r>
    <r>
      <rPr>
        <sz val="9"/>
        <rFont val="Calibri"/>
        <family val="2"/>
      </rPr>
      <t xml:space="preserve"> o superiori p</t>
    </r>
    <r>
      <rPr>
        <sz val="9"/>
        <color theme="1"/>
        <rFont val="Calibri"/>
        <family val="2"/>
        <scheme val="minor"/>
      </rPr>
      <t xml:space="preserve">er gli elementi lignei orizzontali </t>
    </r>
    <phoneticPr fontId="2" type="noConversion"/>
  </si>
  <si>
    <r>
      <t>EI</t>
    </r>
    <r>
      <rPr>
        <vertAlign val="subscript"/>
        <sz val="9"/>
        <color indexed="8"/>
        <rFont val="Calibri"/>
        <family val="2"/>
      </rPr>
      <t>min</t>
    </r>
    <r>
      <rPr>
        <sz val="9"/>
        <color theme="1"/>
        <rFont val="Calibri"/>
        <family val="2"/>
        <scheme val="minor"/>
      </rPr>
      <t xml:space="preserve"> pari a 60 minuti</t>
    </r>
    <r>
      <rPr>
        <sz val="9"/>
        <rFont val="Calibri"/>
        <family val="2"/>
      </rPr>
      <t xml:space="preserve"> o superiori pe</t>
    </r>
    <r>
      <rPr>
        <sz val="9"/>
        <color theme="1"/>
        <rFont val="Calibri"/>
        <family val="2"/>
        <scheme val="minor"/>
      </rPr>
      <t>r gli elementi verticali</t>
    </r>
    <phoneticPr fontId="2" type="noConversion"/>
  </si>
  <si>
    <r>
      <t>EI</t>
    </r>
    <r>
      <rPr>
        <vertAlign val="subscript"/>
        <sz val="9"/>
        <color indexed="8"/>
        <rFont val="Calibri"/>
        <family val="2"/>
      </rPr>
      <t>min</t>
    </r>
    <r>
      <rPr>
        <sz val="9"/>
        <color theme="1"/>
        <rFont val="Calibri"/>
        <family val="2"/>
        <scheme val="minor"/>
      </rPr>
      <t xml:space="preserve"> pari a 60 minuti</t>
    </r>
    <r>
      <rPr>
        <sz val="9"/>
        <rFont val="Calibri"/>
        <family val="2"/>
      </rPr>
      <t xml:space="preserve"> o superiori p</t>
    </r>
    <r>
      <rPr>
        <sz val="9"/>
        <color theme="1"/>
        <rFont val="Calibri"/>
        <family val="2"/>
        <scheme val="minor"/>
      </rPr>
      <t>er la copertura</t>
    </r>
    <phoneticPr fontId="2" type="noConversion"/>
  </si>
  <si>
    <r>
      <t xml:space="preserve">CATEGORIA GESTIONE </t>
    </r>
    <r>
      <rPr>
        <b/>
        <sz val="9"/>
        <color indexed="9"/>
        <rFont val="Calibri"/>
        <family val="2"/>
      </rPr>
      <t>INTERVENTO DI SOPRAELEVAZIONE O AMPLIAMENTO</t>
    </r>
    <r>
      <rPr>
        <b/>
        <sz val="9"/>
        <color theme="0"/>
        <rFont val="Calibri"/>
        <family val="2"/>
        <scheme val="minor"/>
      </rPr>
      <t xml:space="preserve"> (</t>
    </r>
    <r>
      <rPr>
        <b/>
        <sz val="9"/>
        <color indexed="9"/>
        <rFont val="Calibri"/>
        <family val="2"/>
      </rPr>
      <t>GE</t>
    </r>
    <r>
      <rPr>
        <b/>
        <sz val="9"/>
        <color theme="0"/>
        <rFont val="Calibri"/>
        <family val="2"/>
        <scheme val="minor"/>
      </rPr>
      <t xml:space="preserve">) - </t>
    </r>
    <r>
      <rPr>
        <sz val="9"/>
        <color theme="0"/>
        <rFont val="Calibri"/>
        <family val="2"/>
        <scheme val="minor"/>
      </rPr>
      <t>Punteggio min-max: 11-30</t>
    </r>
    <phoneticPr fontId="2" type="noConversion"/>
  </si>
  <si>
    <r>
      <t>GE</t>
    </r>
    <r>
      <rPr>
        <b/>
        <sz val="9"/>
        <color theme="1"/>
        <rFont val="Calibri"/>
        <family val="2"/>
        <scheme val="minor"/>
      </rPr>
      <t xml:space="preserve">.1 Umidità di risalita e condensazione </t>
    </r>
    <r>
      <rPr>
        <sz val="9"/>
        <color theme="1"/>
        <rFont val="Calibri"/>
        <family val="2"/>
        <scheme val="minor"/>
      </rPr>
      <t>(Punteggio min-max: 3-5)</t>
    </r>
    <phoneticPr fontId="2" type="noConversion"/>
  </si>
  <si>
    <r>
      <t>GE</t>
    </r>
    <r>
      <rPr>
        <b/>
        <sz val="9"/>
        <color theme="1"/>
        <rFont val="Calibri"/>
        <family val="2"/>
        <scheme val="minor"/>
      </rPr>
      <t xml:space="preserve">.2 Realizzazione di impianti </t>
    </r>
    <r>
      <rPr>
        <sz val="9"/>
        <color theme="1"/>
        <rFont val="Calibri"/>
        <family val="2"/>
        <scheme val="minor"/>
      </rPr>
      <t>(Punteggio min-max: 2-5)</t>
    </r>
    <phoneticPr fontId="2" type="noConversion"/>
  </si>
  <si>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</rPr>
      <t>GE</t>
    </r>
    <r>
      <rPr>
        <b/>
        <sz val="9"/>
        <color theme="1"/>
        <rFont val="Calibri"/>
        <family val="2"/>
        <scheme val="minor"/>
      </rPr>
      <t>.3 Corretta installazione del cappotto</t>
    </r>
    <r>
      <rPr>
        <sz val="9"/>
        <color theme="1"/>
        <rFont val="Calibri"/>
        <family val="2"/>
        <scheme val="minor"/>
      </rPr>
      <t xml:space="preserve"> (Punteggio min-max: 2-6)</t>
    </r>
    <phoneticPr fontId="2" type="noConversion"/>
  </si>
  <si>
    <r>
      <t>Valore EP</t>
    </r>
    <r>
      <rPr>
        <vertAlign val="subscript"/>
        <sz val="9"/>
        <color theme="1"/>
        <rFont val="Calibri"/>
        <family val="2"/>
        <scheme val="minor"/>
      </rPr>
      <t>i,invol</t>
    </r>
    <r>
      <rPr>
        <sz val="9"/>
        <color theme="1"/>
        <rFont val="Calibri"/>
        <family val="2"/>
        <scheme val="minor"/>
      </rPr>
      <t>: residenziale ≤ 15 kWh/m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anno / non residenziale: ≤ 5 kWh/m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anno
Valore EP</t>
    </r>
    <r>
      <rPr>
        <vertAlign val="subscript"/>
        <sz val="9"/>
        <color theme="1"/>
        <rFont val="Calibri"/>
        <family val="2"/>
        <scheme val="minor"/>
      </rPr>
      <t>e,invol</t>
    </r>
    <r>
      <rPr>
        <sz val="9"/>
        <color theme="1"/>
        <rFont val="Calibri"/>
        <family val="2"/>
        <scheme val="minor"/>
      </rPr>
      <t>: residenziale ≤ 15 kWh/m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anno / non residenziale ≤ 5 kWh/m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anno
Valore EP</t>
    </r>
    <r>
      <rPr>
        <vertAlign val="subscript"/>
        <sz val="9"/>
        <color theme="1"/>
        <rFont val="Calibri"/>
        <family val="2"/>
        <scheme val="minor"/>
      </rPr>
      <t>glARCA</t>
    </r>
    <r>
      <rPr>
        <sz val="9"/>
        <color theme="1"/>
        <rFont val="Calibri"/>
        <family val="2"/>
        <scheme val="minor"/>
      </rPr>
      <t>: residenziale: ≤ 30 kWh/m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anno / non residenziale: ≤ 10 kWh/m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anno </t>
    </r>
    <phoneticPr fontId="2" type="noConversion"/>
  </si>
  <si>
    <r>
      <t>EP</t>
    </r>
    <r>
      <rPr>
        <vertAlign val="subscript"/>
        <sz val="9"/>
        <color theme="1"/>
        <rFont val="Calibri"/>
        <family val="2"/>
        <scheme val="minor"/>
      </rPr>
      <t>acs</t>
    </r>
    <r>
      <rPr>
        <sz val="9"/>
        <color theme="1"/>
        <rFont val="Calibri"/>
        <family val="2"/>
        <scheme val="minor"/>
      </rPr>
      <t xml:space="preserve"> (da fonti rinnovabili) ≥ V</t>
    </r>
    <r>
      <rPr>
        <vertAlign val="subscript"/>
        <sz val="9"/>
        <color indexed="8"/>
        <rFont val="Calibri"/>
        <family val="2"/>
      </rPr>
      <t>PT.3.1min</t>
    </r>
    <phoneticPr fontId="2" type="noConversion"/>
  </si>
  <si>
    <r>
      <t>[EP</t>
    </r>
    <r>
      <rPr>
        <vertAlign val="subscript"/>
        <sz val="9"/>
        <color theme="1"/>
        <rFont val="Calibri"/>
        <family val="2"/>
        <scheme val="minor"/>
      </rPr>
      <t>i</t>
    </r>
    <r>
      <rPr>
        <sz val="9"/>
        <color theme="1"/>
        <rFont val="Calibri"/>
        <family val="2"/>
        <scheme val="minor"/>
      </rPr>
      <t xml:space="preserve"> + EP</t>
    </r>
    <r>
      <rPr>
        <vertAlign val="subscript"/>
        <sz val="9"/>
        <color theme="1"/>
        <rFont val="Calibri"/>
        <family val="2"/>
        <scheme val="minor"/>
      </rPr>
      <t>acs</t>
    </r>
    <r>
      <rPr>
        <sz val="9"/>
        <color theme="1"/>
        <rFont val="Calibri"/>
        <family val="2"/>
        <scheme val="minor"/>
      </rPr>
      <t xml:space="preserve"> + EP</t>
    </r>
    <r>
      <rPr>
        <vertAlign val="sub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] (da fonti rinnovabili) ≥ V</t>
    </r>
    <r>
      <rPr>
        <vertAlign val="subscript"/>
        <sz val="9"/>
        <color indexed="8"/>
        <rFont val="Calibri"/>
        <family val="2"/>
      </rPr>
      <t>PT.3.2min</t>
    </r>
    <phoneticPr fontId="2" type="noConversion"/>
  </si>
  <si>
    <r>
      <t>Superamento del test con n</t>
    </r>
    <r>
      <rPr>
        <vertAlign val="subscript"/>
        <sz val="9"/>
        <color theme="1"/>
        <rFont val="Calibri"/>
        <family val="2"/>
        <scheme val="minor"/>
      </rPr>
      <t>50max</t>
    </r>
    <r>
      <rPr>
        <sz val="9"/>
        <color theme="1"/>
        <rFont val="Calibri"/>
        <family val="2"/>
        <scheme val="minor"/>
      </rPr>
      <t xml:space="preserve"> ≤ 0,60 volumi/h (con una tolleranza del 10%) mettendo l’</t>
    </r>
    <r>
      <rPr>
        <sz val="9"/>
        <color indexed="8"/>
        <rFont val="Calibri"/>
        <family val="2"/>
      </rPr>
      <t>intervento</t>
    </r>
    <r>
      <rPr>
        <sz val="9"/>
        <color theme="1"/>
        <rFont val="Calibri"/>
        <family val="2"/>
        <scheme val="minor"/>
      </rPr>
      <t xml:space="preserve"> sia in sovrapressione che in depressione</t>
    </r>
    <phoneticPr fontId="2" type="noConversion"/>
  </si>
  <si>
    <r>
      <t>R</t>
    </r>
    <r>
      <rPr>
        <vertAlign val="subscript"/>
        <sz val="9"/>
        <color indexed="9"/>
        <rFont val="Calibri"/>
        <family val="2"/>
      </rPr>
      <t>min</t>
    </r>
    <r>
      <rPr>
        <sz val="9"/>
        <color theme="0"/>
        <rFont val="Calibri"/>
        <family val="2"/>
        <scheme val="minor"/>
      </rPr>
      <t xml:space="preserve"> pari a 30 minuti + almeno REI 60 per gli elementi di separazione dell’</t>
    </r>
    <r>
      <rPr>
        <sz val="9"/>
        <color indexed="9"/>
        <rFont val="Calibri"/>
        <family val="2"/>
      </rPr>
      <t>intervento</t>
    </r>
    <r>
      <rPr>
        <sz val="9"/>
        <color theme="0"/>
        <rFont val="Calibri"/>
        <family val="2"/>
        <scheme val="minor"/>
      </rPr>
      <t xml:space="preserve"> in legno + Gestione elemento camino </t>
    </r>
    <phoneticPr fontId="2" type="noConversion"/>
  </si>
  <si>
    <r>
      <t>R</t>
    </r>
    <r>
      <rPr>
        <vertAlign val="subscript"/>
        <sz val="9"/>
        <color indexed="8"/>
        <rFont val="Calibri"/>
        <family val="2"/>
      </rPr>
      <t>min</t>
    </r>
    <r>
      <rPr>
        <sz val="9"/>
        <color theme="1"/>
        <rFont val="Calibri"/>
        <family val="2"/>
        <scheme val="minor"/>
      </rPr>
      <t xml:space="preserve"> pari a 60 minuti + almeno REI 60 per gli elementi di separazione dell’</t>
    </r>
    <r>
      <rPr>
        <sz val="9"/>
        <color indexed="8"/>
        <rFont val="Calibri"/>
        <family val="2"/>
      </rPr>
      <t>intervento</t>
    </r>
    <r>
      <rPr>
        <sz val="9"/>
        <color theme="1"/>
        <rFont val="Calibri"/>
        <family val="2"/>
        <scheme val="minor"/>
      </rPr>
      <t xml:space="preserve"> in legno + Gestione elemento camino </t>
    </r>
    <phoneticPr fontId="2" type="noConversion"/>
  </si>
  <si>
    <r>
      <t>R</t>
    </r>
    <r>
      <rPr>
        <vertAlign val="subscript"/>
        <sz val="9"/>
        <color indexed="8"/>
        <rFont val="Calibri"/>
        <family val="2"/>
      </rPr>
      <t>min</t>
    </r>
    <r>
      <rPr>
        <sz val="9"/>
        <color theme="1"/>
        <rFont val="Calibri"/>
        <family val="2"/>
        <scheme val="minor"/>
      </rPr>
      <t xml:space="preserve"> pari a 90 minuti + almeno REI 60 per gli elementi di separazione dell’</t>
    </r>
    <r>
      <rPr>
        <sz val="9"/>
        <color indexed="8"/>
        <rFont val="Calibri"/>
        <family val="2"/>
      </rPr>
      <t>intervento</t>
    </r>
    <r>
      <rPr>
        <sz val="9"/>
        <color theme="1"/>
        <rFont val="Calibri"/>
        <family val="2"/>
        <scheme val="minor"/>
      </rPr>
      <t xml:space="preserve"> in legno + Gestione elemento camino </t>
    </r>
    <phoneticPr fontId="2" type="noConversion"/>
  </si>
  <si>
    <r>
      <t>EI</t>
    </r>
    <r>
      <rPr>
        <vertAlign val="subscript"/>
        <sz val="9"/>
        <color indexed="8"/>
        <rFont val="Calibri"/>
        <family val="2"/>
      </rPr>
      <t>min</t>
    </r>
    <r>
      <rPr>
        <sz val="9"/>
        <color theme="1"/>
        <rFont val="Calibri"/>
        <family val="2"/>
        <scheme val="minor"/>
      </rPr>
      <t xml:space="preserve"> pari a 30 minuti per gli elementi lignei orizzontali </t>
    </r>
    <phoneticPr fontId="2" type="noConversion"/>
  </si>
  <si>
    <r>
      <t>EI</t>
    </r>
    <r>
      <rPr>
        <vertAlign val="subscript"/>
        <sz val="9"/>
        <color indexed="8"/>
        <rFont val="Calibri"/>
        <family val="2"/>
      </rPr>
      <t>min</t>
    </r>
    <r>
      <rPr>
        <sz val="9"/>
        <color theme="1"/>
        <rFont val="Calibri"/>
        <family val="2"/>
        <scheme val="minor"/>
      </rPr>
      <t xml:space="preserve"> pari a 30 minuti per gli elementi verticali</t>
    </r>
    <phoneticPr fontId="2" type="noConversion"/>
  </si>
  <si>
    <r>
      <t>EI</t>
    </r>
    <r>
      <rPr>
        <vertAlign val="subscript"/>
        <sz val="9"/>
        <color indexed="8"/>
        <rFont val="Calibri"/>
        <family val="2"/>
      </rPr>
      <t>min</t>
    </r>
    <r>
      <rPr>
        <sz val="9"/>
        <color theme="1"/>
        <rFont val="Calibri"/>
        <family val="2"/>
        <scheme val="minor"/>
      </rPr>
      <t xml:space="preserve"> pari a 30 minuti per la copertura</t>
    </r>
    <phoneticPr fontId="2" type="noConversion"/>
  </si>
  <si>
    <r>
      <t xml:space="preserve">CATEGORIA EDILIZIA SOSTENIBILE (ES) - </t>
    </r>
    <r>
      <rPr>
        <sz val="9"/>
        <color theme="0"/>
        <rFont val="Calibri"/>
        <family val="2"/>
        <scheme val="minor"/>
      </rPr>
      <t>Punteggio min-max: 3-20</t>
    </r>
  </si>
  <si>
    <r>
      <rPr>
        <b/>
        <sz val="9"/>
        <color theme="1"/>
        <rFont val="Calibri"/>
        <family val="2"/>
        <scheme val="minor"/>
      </rPr>
      <t>ES.1 Prodotti in legno</t>
    </r>
    <r>
      <rPr>
        <sz val="9"/>
        <color theme="1"/>
        <rFont val="Calibri"/>
        <family val="2"/>
        <scheme val="minor"/>
      </rPr>
      <t xml:space="preserve"> (Punteggio min-max: 1-12)</t>
    </r>
  </si>
  <si>
    <r>
      <rPr>
        <b/>
        <sz val="9"/>
        <color theme="1"/>
        <rFont val="Calibri"/>
        <family val="2"/>
        <scheme val="minor"/>
      </rPr>
      <t>ES.2 Programma di progettazione integrata</t>
    </r>
    <r>
      <rPr>
        <sz val="9"/>
        <color theme="1"/>
        <rFont val="Calibri"/>
        <family val="2"/>
        <scheme val="minor"/>
      </rPr>
      <t xml:space="preserve"> (Punteggio min-max: 2-4)</t>
    </r>
  </si>
  <si>
    <r>
      <rPr>
        <b/>
        <sz val="9"/>
        <color theme="1"/>
        <rFont val="Calibri"/>
        <family val="2"/>
        <scheme val="minor"/>
      </rPr>
      <t>ES.3 Materiali basso emissivi</t>
    </r>
    <r>
      <rPr>
        <sz val="9"/>
        <color theme="1"/>
        <rFont val="Calibri"/>
        <family val="2"/>
        <scheme val="minor"/>
      </rPr>
      <t xml:space="preserve"> (Punteggio min-max: 0-4)</t>
    </r>
  </si>
  <si>
    <r>
      <t>CATEGORIA INNOVAZIONE E FILIERA (IF) -</t>
    </r>
    <r>
      <rPr>
        <sz val="9"/>
        <color theme="0"/>
        <rFont val="Calibri"/>
        <family val="2"/>
        <scheme val="minor"/>
      </rPr>
      <t xml:space="preserve"> Punteggio min-max: 0-10 [6]</t>
    </r>
  </si>
  <si>
    <r>
      <rPr>
        <b/>
        <sz val="9"/>
        <color theme="1"/>
        <rFont val="Calibri"/>
        <family val="2"/>
        <scheme val="minor"/>
      </rPr>
      <t>IF.1 Soluzioni innovativ</t>
    </r>
    <r>
      <rPr>
        <sz val="9"/>
        <color theme="1"/>
        <rFont val="Calibri"/>
        <family val="2"/>
        <scheme val="minor"/>
      </rPr>
      <t>e (Punteggio min-max: 0-2)</t>
    </r>
  </si>
  <si>
    <r>
      <rPr>
        <b/>
        <sz val="9"/>
        <color theme="1"/>
        <rFont val="Calibri"/>
        <family val="2"/>
        <scheme val="minor"/>
      </rPr>
      <t>IF.2 Salubrità e LCA</t>
    </r>
    <r>
      <rPr>
        <sz val="9"/>
        <color theme="1"/>
        <rFont val="Calibri"/>
        <family val="2"/>
        <scheme val="minor"/>
      </rPr>
      <t xml:space="preserve"> (Punteggio min-max: 0-7)</t>
    </r>
  </si>
  <si>
    <r>
      <t>Utilizzo software "LCA-ARCA" + 0% &lt; V</t>
    </r>
    <r>
      <rPr>
        <vertAlign val="subscript"/>
        <sz val="9"/>
        <color theme="1"/>
        <rFont val="Calibri"/>
        <family val="2"/>
        <scheme val="minor"/>
      </rPr>
      <t>IF.2</t>
    </r>
    <r>
      <rPr>
        <sz val="9"/>
        <color theme="1"/>
        <rFont val="Calibri"/>
        <family val="2"/>
        <scheme val="minor"/>
      </rPr>
      <t xml:space="preserve"> &lt; 10%</t>
    </r>
  </si>
  <si>
    <r>
      <t>Utilizzo software "LCA-ARCA" + 10% ≤ V</t>
    </r>
    <r>
      <rPr>
        <vertAlign val="subscript"/>
        <sz val="9"/>
        <color theme="1"/>
        <rFont val="Calibri"/>
        <family val="2"/>
        <scheme val="minor"/>
      </rPr>
      <t>IF.2</t>
    </r>
    <r>
      <rPr>
        <sz val="9"/>
        <color theme="1"/>
        <rFont val="Calibri"/>
        <family val="2"/>
        <scheme val="minor"/>
      </rPr>
      <t xml:space="preserve"> &lt; 20%</t>
    </r>
  </si>
  <si>
    <r>
      <t>Utilizzo software "LCA-ARCA" + 20% ≤ V</t>
    </r>
    <r>
      <rPr>
        <vertAlign val="subscript"/>
        <sz val="9"/>
        <color theme="1"/>
        <rFont val="Calibri"/>
        <family val="2"/>
        <scheme val="minor"/>
      </rPr>
      <t>IF.2</t>
    </r>
    <r>
      <rPr>
        <sz val="9"/>
        <color theme="1"/>
        <rFont val="Calibri"/>
        <family val="2"/>
        <scheme val="minor"/>
      </rPr>
      <t xml:space="preserve"> &lt; 30%</t>
    </r>
  </si>
  <si>
    <r>
      <t>Utilizzo software "LCA-ARCA" +  V</t>
    </r>
    <r>
      <rPr>
        <vertAlign val="subscript"/>
        <sz val="9"/>
        <color theme="1"/>
        <rFont val="Calibri"/>
        <family val="2"/>
        <scheme val="minor"/>
      </rPr>
      <t>IF.2</t>
    </r>
    <r>
      <rPr>
        <sz val="9"/>
        <color theme="1"/>
        <rFont val="Calibri"/>
        <family val="2"/>
        <scheme val="minor"/>
      </rPr>
      <t xml:space="preserve"> ≥ 30%</t>
    </r>
  </si>
  <si>
    <r>
      <rPr>
        <b/>
        <sz val="9"/>
        <color theme="1"/>
        <rFont val="Calibri"/>
        <family val="2"/>
        <scheme val="minor"/>
      </rPr>
      <t>IF.3 Certificazioni aggiuntive</t>
    </r>
    <r>
      <rPr>
        <sz val="9"/>
        <color theme="1"/>
        <rFont val="Calibri"/>
        <family val="2"/>
        <scheme val="minor"/>
      </rPr>
      <t xml:space="preserve"> (Punteggio min-max: 0-1)</t>
    </r>
  </si>
  <si>
    <r>
      <rPr>
        <b/>
        <sz val="9"/>
        <color theme="1"/>
        <rFont val="Calibri"/>
        <family val="2"/>
        <scheme val="minor"/>
      </rPr>
      <t>IF.4 Esperti ARCA</t>
    </r>
    <r>
      <rPr>
        <sz val="9"/>
        <color theme="1"/>
        <rFont val="Calibri"/>
        <family val="2"/>
        <scheme val="minor"/>
      </rPr>
      <t xml:space="preserve"> (Punteggio min-max: 0-2)</t>
    </r>
  </si>
  <si>
    <r>
      <rPr>
        <b/>
        <sz val="9"/>
        <color theme="1"/>
        <rFont val="Calibri"/>
        <family val="2"/>
        <scheme val="minor"/>
      </rPr>
      <t>IF.5 Prodotti ARCA</t>
    </r>
    <r>
      <rPr>
        <sz val="9"/>
        <color theme="1"/>
        <rFont val="Calibri"/>
        <family val="2"/>
        <scheme val="minor"/>
      </rPr>
      <t xml:space="preserve"> (Punteggio min-max: 0-3)</t>
    </r>
  </si>
  <si>
    <r>
      <t>PT.3 Efficienza energetica dell’</t>
    </r>
    <r>
      <rPr>
        <b/>
        <sz val="9"/>
        <color indexed="8"/>
        <rFont val="Calibri"/>
        <family val="2"/>
      </rPr>
      <t>intervento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(Punteggio min-max: 3-9)</t>
    </r>
    <phoneticPr fontId="2" type="noConversion"/>
  </si>
  <si>
    <t>Credito [1]</t>
    <phoneticPr fontId="2" type="noConversion"/>
  </si>
  <si>
    <r>
      <t>PT.5 Permeabilità all’aria dell’</t>
    </r>
    <r>
      <rPr>
        <b/>
        <sz val="9"/>
        <color indexed="8"/>
        <rFont val="Calibri"/>
        <family val="2"/>
      </rPr>
      <t>intervento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(Punteggio min-max: 3-7)</t>
    </r>
    <phoneticPr fontId="2" type="noConversion"/>
  </si>
  <si>
    <r>
      <t>50 anni ≤ V</t>
    </r>
    <r>
      <rPr>
        <vertAlign val="subscript"/>
        <sz val="9"/>
        <color theme="0"/>
        <rFont val="Calibri"/>
        <family val="2"/>
        <scheme val="minor"/>
      </rPr>
      <t>Rmin</t>
    </r>
    <r>
      <rPr>
        <sz val="9"/>
        <color theme="0"/>
        <rFont val="Calibri"/>
        <family val="2"/>
        <scheme val="minor"/>
      </rPr>
      <t xml:space="preserve"> &lt;  75 anni + Verifica delle vibrazioni dei solai in legno soggetti a calpestio</t>
    </r>
    <phoneticPr fontId="2" type="noConversion"/>
  </si>
  <si>
    <r>
      <t>75 anni ≤ V</t>
    </r>
    <r>
      <rPr>
        <vertAlign val="subscript"/>
        <sz val="9"/>
        <color theme="1"/>
        <rFont val="Calibri"/>
        <family val="2"/>
        <scheme val="minor"/>
      </rPr>
      <t>Rmin</t>
    </r>
    <r>
      <rPr>
        <sz val="9"/>
        <color theme="1"/>
        <rFont val="Calibri"/>
        <family val="2"/>
        <scheme val="minor"/>
      </rPr>
      <t xml:space="preserve"> &lt;  100 anni + Verifica delle vibrazioni dei solai in legno soggetti a calpestio</t>
    </r>
    <phoneticPr fontId="2" type="noConversion"/>
  </si>
  <si>
    <r>
      <t>Almeno terza classe di prestazione energetica + Valore EP</t>
    </r>
    <r>
      <rPr>
        <vertAlign val="subscript"/>
        <sz val="9"/>
        <color theme="0"/>
        <rFont val="Calibri"/>
        <family val="2"/>
        <scheme val="minor"/>
      </rPr>
      <t>e,invol</t>
    </r>
    <r>
      <rPr>
        <sz val="9"/>
        <color theme="0"/>
        <rFont val="Calibri"/>
        <family val="2"/>
        <scheme val="minor"/>
      </rPr>
      <t>: residenziale &lt; 30 kWh/m</t>
    </r>
    <r>
      <rPr>
        <vertAlign val="superscript"/>
        <sz val="9"/>
        <color theme="0"/>
        <rFont val="Calibri"/>
        <family val="2"/>
        <scheme val="minor"/>
      </rPr>
      <t>2</t>
    </r>
    <r>
      <rPr>
        <sz val="9"/>
        <color theme="0"/>
        <rFont val="Calibri"/>
        <family val="2"/>
        <scheme val="minor"/>
      </rPr>
      <t xml:space="preserve"> anno / non residenziale &lt; 10 kWh/m</t>
    </r>
    <r>
      <rPr>
        <vertAlign val="superscript"/>
        <sz val="9"/>
        <color theme="0"/>
        <rFont val="Calibri"/>
        <family val="2"/>
        <scheme val="minor"/>
      </rPr>
      <t>3</t>
    </r>
    <r>
      <rPr>
        <sz val="9"/>
        <color theme="0"/>
        <rFont val="Calibri"/>
        <family val="2"/>
        <scheme val="minor"/>
      </rPr>
      <t xml:space="preserve"> anno</t>
    </r>
  </si>
  <si>
    <r>
      <rPr>
        <b/>
        <sz val="9"/>
        <color indexed="8"/>
        <rFont val="Calibri"/>
        <family val="2"/>
      </rPr>
      <t>GE</t>
    </r>
    <r>
      <rPr>
        <b/>
        <sz val="9"/>
        <color theme="1"/>
        <rFont val="Calibri"/>
        <family val="2"/>
        <scheme val="minor"/>
      </rPr>
      <t>.4 Prassi virtuose</t>
    </r>
    <r>
      <rPr>
        <sz val="9"/>
        <color theme="1"/>
        <rFont val="Calibri"/>
        <family val="2"/>
        <scheme val="minor"/>
      </rPr>
      <t xml:space="preserve"> (Punteggio min-max: 1-8)</t>
    </r>
    <phoneticPr fontId="2" type="noConversion"/>
  </si>
  <si>
    <t>Altri prodotti in legno certificati ARCA che soddisfino i prerequisiti e i crediti stabiliti nelle LG Prodotti ARCA</t>
  </si>
  <si>
    <t>32 - 44</t>
  </si>
  <si>
    <r>
      <t>Almeno seconda classe di prestazione energetica + Valore EP</t>
    </r>
    <r>
      <rPr>
        <vertAlign val="subscript"/>
        <sz val="9"/>
        <color theme="1"/>
        <rFont val="Calibri"/>
        <family val="2"/>
        <scheme val="minor"/>
      </rPr>
      <t>e,invol</t>
    </r>
    <r>
      <rPr>
        <sz val="9"/>
        <color theme="1"/>
        <rFont val="Calibri"/>
        <family val="2"/>
        <scheme val="minor"/>
      </rPr>
      <t>: residenziale &lt; 30 kWh/m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anno / non residenziale &lt; 10 kWh/m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anno</t>
    </r>
  </si>
  <si>
    <r>
      <t>Prima classe di prestazione energetica + Valore EP</t>
    </r>
    <r>
      <rPr>
        <vertAlign val="subscript"/>
        <sz val="9"/>
        <color theme="1"/>
        <rFont val="Calibri"/>
        <family val="2"/>
        <scheme val="minor"/>
      </rPr>
      <t>e,invol</t>
    </r>
    <r>
      <rPr>
        <sz val="9"/>
        <color theme="1"/>
        <rFont val="Calibri"/>
        <family val="2"/>
        <scheme val="minor"/>
      </rPr>
      <t>: residenziale &lt; 20 kWh/m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anno / non residenziale &lt; 7 kWh/m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anno</t>
    </r>
  </si>
  <si>
    <r>
      <t>PT.4 Isolamento acustico</t>
    </r>
    <r>
      <rPr>
        <sz val="9"/>
        <color theme="1"/>
        <rFont val="Calibri"/>
        <family val="2"/>
        <scheme val="minor"/>
      </rPr>
      <t xml:space="preserve"> (Punteggio min-max: 5-10)</t>
    </r>
  </si>
  <si>
    <r>
      <t>Superamento del test con 1,0 volumi/h &lt; n</t>
    </r>
    <r>
      <rPr>
        <vertAlign val="subscript"/>
        <sz val="9"/>
        <color theme="0"/>
        <rFont val="Calibri"/>
        <family val="2"/>
        <scheme val="minor"/>
      </rPr>
      <t>50max</t>
    </r>
    <r>
      <rPr>
        <sz val="9"/>
        <color theme="0"/>
        <rFont val="Calibri"/>
        <family val="2"/>
        <scheme val="minor"/>
      </rPr>
      <t xml:space="preserve"> ≤ 2,0 volumi/h (con una tolleranza del 10%)</t>
    </r>
  </si>
  <si>
    <r>
      <t>Superamento del test con 0,6 volumi/h &lt; n</t>
    </r>
    <r>
      <rPr>
        <vertAlign val="subscript"/>
        <sz val="9"/>
        <color theme="1"/>
        <rFont val="Calibri"/>
        <family val="2"/>
        <scheme val="minor"/>
      </rPr>
      <t>50max</t>
    </r>
    <r>
      <rPr>
        <sz val="9"/>
        <color theme="1"/>
        <rFont val="Calibri"/>
        <family val="2"/>
        <scheme val="minor"/>
      </rPr>
      <t xml:space="preserve"> ≤ 1,0 volumi/h (con una tolleranza del 10%)</t>
    </r>
  </si>
  <si>
    <r>
      <t xml:space="preserve">PT.6 Ventilazione meccanica controllata  </t>
    </r>
    <r>
      <rPr>
        <sz val="9"/>
        <color theme="1"/>
        <rFont val="Calibri"/>
        <family val="2"/>
        <scheme val="minor"/>
      </rPr>
      <t>(Punteggio min-max: 0-6)</t>
    </r>
  </si>
  <si>
    <r>
      <t>Progettazione e realizzazione di impianto VMC a doppio flusso con recuperatore di calore con n</t>
    </r>
    <r>
      <rPr>
        <vertAlign val="subscript"/>
        <sz val="9"/>
        <color theme="1"/>
        <rFont val="Calibri"/>
        <family val="2"/>
        <scheme val="minor"/>
      </rPr>
      <t>PT.6min</t>
    </r>
    <r>
      <rPr>
        <sz val="9"/>
        <color theme="1"/>
        <rFont val="Calibri"/>
        <family val="2"/>
        <scheme val="minor"/>
      </rPr>
      <t xml:space="preserve"> = 0,5 volumi/h per singolo ambiente o minimo di legge</t>
    </r>
  </si>
  <si>
    <t>Identificazione team di progettazione + verbali riunioni progettazione + cronoprogramma progettazione</t>
  </si>
  <si>
    <t>Gestione dei sistemi di fissaggio che attraversano il cappotto e cambio del materiale alla base</t>
  </si>
  <si>
    <t xml:space="preserve">Totale CATEGORIA PRESTAZIONI TECNICHE (PT): </t>
  </si>
  <si>
    <t>Totale CATEGORIA EDILIZIA SOSTENIBILE (ES):</t>
  </si>
  <si>
    <t xml:space="preserve">Totale CATEGORIA GESTIONE EDIFICIO (GE): </t>
  </si>
  <si>
    <t>Totale CATEGORIA INNOVAZIONE E FILIERA (IF):</t>
  </si>
  <si>
    <t>TOTALE PUNTEGGIO:</t>
  </si>
  <si>
    <t>LIVELLO:</t>
  </si>
  <si>
    <t>Credito [5]</t>
  </si>
  <si>
    <t>≥ 80</t>
  </si>
  <si>
    <t>Si riportano di seguito i livelli di certificazione ARCA ed i punteggi associati:</t>
  </si>
  <si>
    <t>[1]      Tale credito diventa obbligatorio e vincolante per ottenere il livello Gold</t>
  </si>
  <si>
    <t>[2]      Tale credito diventa obbligatorio e vincolante per ottenere il livello Platinum</t>
  </si>
  <si>
    <t>[3]      Il credito diventa obbligatorio se si persegue ed ottiene il credito A3 della specifica PT.5</t>
  </si>
  <si>
    <t>[4]      Tale credito diventa obbligatorio e vincolante nel caso in cui l’edificio in legno sia destinato ad uso scolastico o medico sanitario</t>
  </si>
  <si>
    <t>Assenza di legno tropicale nell’opera oppure se presente legno tropicale, 100% certificato con catena di custodia FSC o PEFC</t>
  </si>
  <si>
    <t>[5]      Il punteggio massimo per i crediti B1, C1 e D1 è pari a 11 punti ed è funzione dei prodotti in legno perseguiti (se il punteggio totale è uguale o maggiore a 9 punti, si dovrà perseguire almeno 1 punto per ciascun credito)</t>
  </si>
  <si>
    <t>[6]      I punteggi dei seguenti requisiti sono sommabili fino ad un massimo di 10 punti.</t>
  </si>
  <si>
    <r>
      <t>CATEGORIA PRESTAZIONI TECNICHE (PT) -</t>
    </r>
    <r>
      <rPr>
        <sz val="9"/>
        <color theme="0"/>
        <rFont val="Calibri"/>
        <family val="2"/>
        <scheme val="minor"/>
      </rPr>
      <t xml:space="preserve"> Punteggio min-max: 16:50</t>
    </r>
  </si>
  <si>
    <r>
      <t>PT.1 Resistenza e sicurezza sismica</t>
    </r>
    <r>
      <rPr>
        <sz val="9"/>
        <color theme="1"/>
        <rFont val="Calibri"/>
        <family val="2"/>
        <scheme val="minor"/>
      </rPr>
      <t xml:space="preserve"> (Punteggio min-max: 2-6)</t>
    </r>
  </si>
  <si>
    <r>
      <t>V</t>
    </r>
    <r>
      <rPr>
        <vertAlign val="subscript"/>
        <sz val="9"/>
        <color theme="1"/>
        <rFont val="Calibri"/>
        <family val="2"/>
        <scheme val="minor"/>
      </rPr>
      <t>Rmin</t>
    </r>
    <r>
      <rPr>
        <sz val="9"/>
        <color theme="1"/>
        <rFont val="Calibri"/>
        <family val="2"/>
        <scheme val="minor"/>
      </rPr>
      <t xml:space="preserve"> ≥ 100 anni + Verifica delle vibrazioni dei solai in legno soggetti a calpestio</t>
    </r>
  </si>
  <si>
    <r>
      <t>PT.2 Resistenza e sicurezza al fuoco</t>
    </r>
    <r>
      <rPr>
        <sz val="9"/>
        <color theme="1"/>
        <rFont val="Calibri"/>
        <family val="2"/>
        <scheme val="minor"/>
      </rPr>
      <t xml:space="preserve"> (Punteggio min-max: 3-12)</t>
    </r>
  </si>
  <si>
    <t>Totale specifica IF5:</t>
  </si>
  <si>
    <t>I prodotti quali adesivi, primer, sigillanti, prodotti cementizi e vernici per legno devono rispettare le classi indicate nella Tabella ES.3.1</t>
  </si>
  <si>
    <t>I prodotti vernicianti per interni devono rispettare i valori indicati nella Tabella ES.3.2</t>
  </si>
  <si>
    <t>Finestre in legno ARCA certificate Green</t>
  </si>
  <si>
    <t>Finestre in legno ARCA certificate Silver</t>
  </si>
  <si>
    <t>Finestre in legno ARCA certificate Gold</t>
  </si>
  <si>
    <t>Finestre in legno ARCA certificate Platinum</t>
  </si>
  <si>
    <t>Pannelli XLAM ARCA certificati Silver (verticali e/o orizzontali)</t>
  </si>
  <si>
    <t>Pannelli XLAM ARCA certificati Gold (verticali e/o orizzontali)</t>
  </si>
  <si>
    <t>Pannelli XLAM ARCA certificati Platinum (verticali e/o orizzontali)</t>
  </si>
  <si>
    <t>Portoncini interni in legno ARCA certificati Green</t>
  </si>
  <si>
    <t>Portoncini interni in legno ARCA certificati Silver</t>
  </si>
  <si>
    <t>Portoncini interni in legno ARCA certificati Gold</t>
  </si>
  <si>
    <t>Portoncini interni in legno ARCA certificati Platinum</t>
  </si>
  <si>
    <t>Portoncini esterni in legno ARCA certificati Green</t>
  </si>
  <si>
    <t>Portoncini esterni in legno ARCA certificati Silver</t>
  </si>
  <si>
    <t>Portoncini esterni in legno ARCA certificati Gold</t>
  </si>
  <si>
    <t>Portoncini esterni in legno ARCA certificati Platinum</t>
  </si>
  <si>
    <t>Altri prodotti in legno certificati ARCA che soddisfino i prerequisiti stabiliti nelle LG Prodotti ARCA</t>
  </si>
  <si>
    <t>Impianti elettrici secondo la variante V3 della norma CEI 64-8, livello 2</t>
  </si>
  <si>
    <t>Assicurazione</t>
  </si>
  <si>
    <t>Misurazione qualità aria indoor con livello B</t>
  </si>
  <si>
    <t>Misurazione qualità aria indoor con livello A</t>
  </si>
  <si>
    <r>
      <t>Prerequisit</t>
    </r>
    <r>
      <rPr>
        <sz val="9"/>
        <color indexed="9"/>
        <rFont val="Calibri"/>
        <family val="2"/>
      </rPr>
      <t xml:space="preserve">o
</t>
    </r>
    <r>
      <rPr>
        <b/>
        <i/>
        <sz val="9"/>
        <color indexed="9"/>
        <rFont val="Calibri"/>
        <family val="2"/>
      </rPr>
      <t>Opzione I</t>
    </r>
    <phoneticPr fontId="2" type="noConversion"/>
  </si>
  <si>
    <t>Il presente allegato può essere utilizzato quale check-list obiettivo per la Certificazione ARCA e/o per valutare la possibilità di certificare ARCA, con il relativo livello, progetti di costruzioni in legno</t>
  </si>
  <si>
    <t>Punteggio</t>
  </si>
  <si>
    <t>Note</t>
  </si>
  <si>
    <t>Credito [2]</t>
  </si>
  <si>
    <t>Credito [3]</t>
  </si>
  <si>
    <t>Credito [4]</t>
  </si>
  <si>
    <t>Mitigazione del rischio di umidità di condensazione interstiziale - gestione della permeabilità al vapore (Sd)</t>
  </si>
  <si>
    <t xml:space="preserve">Presenza della polizza assicurativa postuma decennale </t>
  </si>
  <si>
    <t>Identificazione obiettivi + identifazione responsabili + verbali riunioni cantiere + cronoprogramma cantiere</t>
  </si>
  <si>
    <t>A3</t>
  </si>
  <si>
    <t>A2</t>
  </si>
  <si>
    <t>B2</t>
  </si>
  <si>
    <t>Prerequisito</t>
  </si>
  <si>
    <t xml:space="preserve">Credito </t>
  </si>
  <si>
    <t>B1</t>
  </si>
  <si>
    <t>C2</t>
  </si>
  <si>
    <t>D1</t>
  </si>
  <si>
    <t>E1</t>
  </si>
  <si>
    <t>D2</t>
  </si>
  <si>
    <t>C1</t>
  </si>
  <si>
    <t>A1</t>
  </si>
  <si>
    <t xml:space="preserve">Prerequisito </t>
  </si>
  <si>
    <t>A4</t>
  </si>
  <si>
    <t>Recuperatore di calore con rendimento certificato da ente di certificazione ≥ 87% + Presenza di bypass per free cooling, attraverso scheda tecnica</t>
  </si>
  <si>
    <t>Mitigazione del rischio di umidità di risalita + Mitigazione del rischio di umidità di condensazione superficiale e interstiziale</t>
  </si>
  <si>
    <t>Si</t>
  </si>
  <si>
    <t>Riferimento Richiedente:</t>
  </si>
  <si>
    <t>Destinazione d'uso:</t>
  </si>
  <si>
    <t>Note:</t>
  </si>
  <si>
    <t xml:space="preserve">Riferimento Cantiere: </t>
  </si>
  <si>
    <t>Istruzioni:</t>
  </si>
  <si>
    <t>Data compilazione:</t>
  </si>
  <si>
    <t>B3</t>
  </si>
  <si>
    <t>C3</t>
  </si>
  <si>
    <t>D3</t>
  </si>
  <si>
    <t>D4</t>
  </si>
  <si>
    <t>E2</t>
  </si>
  <si>
    <t>[1]</t>
  </si>
  <si>
    <t>[2]</t>
  </si>
  <si>
    <t>[3]</t>
  </si>
  <si>
    <t>[4]</t>
  </si>
  <si>
    <t>SILVER</t>
  </si>
  <si>
    <t>GREEN</t>
  </si>
  <si>
    <t>GOLD</t>
  </si>
  <si>
    <t>PLATINUM</t>
  </si>
  <si>
    <t>45 - 64</t>
  </si>
  <si>
    <t>65 - 79</t>
  </si>
  <si>
    <t>Allegato A - Prospetto riassuntivo requisiti ARCA</t>
  </si>
  <si>
    <t>C4</t>
  </si>
  <si>
    <t>B4</t>
  </si>
  <si>
    <t>Totale specifica PT1:</t>
  </si>
  <si>
    <t>Totale specifica PT2:</t>
  </si>
  <si>
    <t>Totale specifica PT3:</t>
  </si>
  <si>
    <t>Totale specifica PT4:</t>
  </si>
  <si>
    <t>Totale specifica PT5:</t>
  </si>
  <si>
    <t>Totale specifica PT6:</t>
  </si>
  <si>
    <t>Totale specifica GE1:</t>
  </si>
  <si>
    <t>Totale specifica GE2:</t>
  </si>
  <si>
    <t>Totale specifica GE3:</t>
  </si>
  <si>
    <t>Totale specifica GE4:</t>
  </si>
  <si>
    <t>Totale specifica GE5:</t>
  </si>
  <si>
    <t>Totale specifica GE6:</t>
  </si>
  <si>
    <r>
      <t>Credito</t>
    </r>
    <r>
      <rPr>
        <sz val="9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>Opzione I</t>
    </r>
    <phoneticPr fontId="2" type="noConversion"/>
  </si>
  <si>
    <r>
      <t>B</t>
    </r>
    <r>
      <rPr>
        <sz val="9"/>
        <color theme="0"/>
        <rFont val="Calibri"/>
        <family val="2"/>
        <scheme val="minor"/>
      </rPr>
      <t>1</t>
    </r>
    <phoneticPr fontId="2" type="noConversion"/>
  </si>
  <si>
    <r>
      <t>Prerequisit</t>
    </r>
    <r>
      <rPr>
        <sz val="9"/>
        <color indexed="9"/>
        <rFont val="Calibri"/>
        <family val="2"/>
      </rPr>
      <t xml:space="preserve">o
</t>
    </r>
    <r>
      <rPr>
        <b/>
        <i/>
        <sz val="9"/>
        <color indexed="9"/>
        <rFont val="Calibri"/>
        <family val="2"/>
      </rPr>
      <t>Opzione II</t>
    </r>
    <phoneticPr fontId="2" type="noConversion"/>
  </si>
  <si>
    <t>Interventi di adeguamento a seguito di sopraelevazioni o ampliamenti in legno su costruzione esistente + Verifica delle vibrazioni dei solai in legno soggetti a calpestio</t>
    <phoneticPr fontId="2" type="noConversion"/>
  </si>
  <si>
    <t>Prodotti a base di legno fabbricati utilizzando legname proveniente da boschi entro una limitata distanza dallo stabilimento (ultimo produttivo)</t>
  </si>
  <si>
    <t>Prodotti a base di legno fabbricati presso uno stabilimento (ultimo produttivo) entro una limitata distanza dal cantiere</t>
  </si>
  <si>
    <t>Totale specifica ES1:</t>
  </si>
  <si>
    <t>Totale specifica ES2:</t>
  </si>
  <si>
    <t>Totale specifica ES3:</t>
  </si>
  <si>
    <t>Totale specifica IF1:</t>
  </si>
  <si>
    <t>Totale specifica IF2:</t>
  </si>
  <si>
    <t>Totale specifica IF3:</t>
  </si>
  <si>
    <t>Totale specifica IF4:</t>
  </si>
  <si>
    <t>Credito</t>
  </si>
  <si>
    <t>Sicurezza e coibentazione degli impianti</t>
  </si>
  <si>
    <t>Punti di ancoraggio</t>
  </si>
  <si>
    <t>Sistemi di fissaggio durevoli</t>
  </si>
  <si>
    <t>Protezione delle strutture</t>
  </si>
  <si>
    <t>Sostituibilità elementi di minore durabilità</t>
  </si>
  <si>
    <t>Progettazione delle componenti trasparenti e degli ombreggiamenti</t>
  </si>
  <si>
    <t>Ottenere altra certificazione di sostenibilità e/o qualità da parte di ente terzo</t>
  </si>
  <si>
    <t>Presenza di almeno un Progettista ARCA in fase di progettazione e di almeno un Progettista o Carpentiere ARCA in fase di realizzazione</t>
  </si>
  <si>
    <t>No</t>
  </si>
  <si>
    <t>?</t>
  </si>
  <si>
    <t>Idonei sistemi per la sicurezza e/o protezione dal fuoco</t>
  </si>
  <si>
    <t>Superamento test secondo i valori della tabella B DPCM 05.12.1997</t>
  </si>
  <si>
    <t>Superamento test secondo i valori della tabella B DPCM 05.12.1997
Superamento test secondo i valori della tabella B DPCM 05.12.1997 per pareti e/o solai tra ambienti sovrapposti e/o adiacenti interni alla stessa unità immobiliare</t>
  </si>
  <si>
    <t xml:space="preserve">Certificazione acustica di 1 delle 4 componenti della tabella PT.4.1 </t>
  </si>
  <si>
    <t xml:space="preserve">Certificazione acustica di almeno 2 delle 4 componenti della tabella PT.4.1 </t>
  </si>
  <si>
    <t>Progettazione e realizzazione di VMC a doppio flusso con recuperatore di calore</t>
  </si>
  <si>
    <t>Utilizzo di cavi a bassa emissione di fumi, gas tossici e corrosivi</t>
  </si>
  <si>
    <r>
      <t>Credito</t>
    </r>
    <r>
      <rPr>
        <sz val="9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>Opzione I</t>
    </r>
  </si>
  <si>
    <r>
      <t xml:space="preserve">Le </t>
    </r>
    <r>
      <rPr>
        <b/>
        <sz val="9"/>
        <color theme="1"/>
        <rFont val="Calibri"/>
        <family val="2"/>
        <scheme val="minor"/>
      </rPr>
      <t>colonne Sì/No/Forse</t>
    </r>
    <r>
      <rPr>
        <sz val="9"/>
        <color theme="1"/>
        <rFont val="Calibri"/>
        <family val="2"/>
        <scheme val="minor"/>
      </rPr>
      <t xml:space="preserve"> aiutano a valutare il punteggio obiettivo conteggiando anche i creiti (e quindi i relativi punteggi) che non sono sicuri ma che richiederebbero modifiche o approfondimenti rispetto alla situazione attuale. 
Inserire quindi nelle rispettive colonne il punteggio del requisito sicuro (</t>
    </r>
    <r>
      <rPr>
        <b/>
        <sz val="9"/>
        <color theme="1"/>
        <rFont val="Calibri"/>
        <family val="2"/>
        <scheme val="minor"/>
      </rPr>
      <t>colonna Sì</t>
    </r>
    <r>
      <rPr>
        <sz val="9"/>
        <color theme="1"/>
        <rFont val="Calibri"/>
        <family val="2"/>
        <scheme val="minor"/>
      </rPr>
      <t>), il punteggio sicuramento non perseguito o non applicabile (</t>
    </r>
    <r>
      <rPr>
        <b/>
        <sz val="9"/>
        <color theme="1"/>
        <rFont val="Calibri"/>
        <family val="2"/>
        <scheme val="minor"/>
      </rPr>
      <t>Colonna No</t>
    </r>
    <r>
      <rPr>
        <sz val="9"/>
        <color theme="1"/>
        <rFont val="Calibri"/>
        <family val="2"/>
        <scheme val="minor"/>
      </rPr>
      <t>) ed il rimanente punteggio su cui si può intervenire (</t>
    </r>
    <r>
      <rPr>
        <b/>
        <sz val="9"/>
        <color theme="1"/>
        <rFont val="Calibri"/>
        <family val="2"/>
        <scheme val="minor"/>
      </rPr>
      <t>colonna Forse</t>
    </r>
    <r>
      <rPr>
        <sz val="9"/>
        <color theme="1"/>
        <rFont val="Calibri"/>
        <family val="2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</si>
</sst>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vertAlign val="subscript"/>
      <sz val="9"/>
      <color theme="0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u/>
      <sz val="9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vertAlign val="subscript"/>
      <sz val="9"/>
      <color indexed="9"/>
      <name val="Calibri"/>
      <family val="2"/>
    </font>
    <font>
      <sz val="9"/>
      <color indexed="9"/>
      <name val="Calibri"/>
      <family val="2"/>
    </font>
    <font>
      <vertAlign val="sub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b/>
      <i/>
      <sz val="9"/>
      <color indexed="9"/>
      <name val="Calibri"/>
      <family val="2"/>
    </font>
    <font>
      <b/>
      <i/>
      <sz val="9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61B0FF"/>
        <bgColor indexed="64"/>
      </patternFill>
    </fill>
    <fill>
      <patternFill patternType="solid">
        <fgColor rgb="FFF89708"/>
        <bgColor indexed="64"/>
      </patternFill>
    </fill>
    <fill>
      <patternFill patternType="solid">
        <fgColor rgb="FF6DDE2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107E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6">
    <xf numFmtId="0" fontId="0" fillId="0" borderId="0" xfId="0"/>
    <xf numFmtId="0" fontId="4" fillId="0" borderId="10" xfId="0" applyFont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vertical="center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left" vertical="center"/>
    </xf>
    <xf numFmtId="0" fontId="4" fillId="0" borderId="24" xfId="0" applyNumberFormat="1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5" xfId="0" applyNumberFormat="1" applyFont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horizontal="center" vertical="center"/>
    </xf>
    <xf numFmtId="0" fontId="5" fillId="0" borderId="9" xfId="0" applyNumberFormat="1" applyFont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center" vertical="top"/>
    </xf>
    <xf numFmtId="0" fontId="4" fillId="0" borderId="0" xfId="0" applyFont="1" applyAlignment="1" applyProtection="1">
      <alignment horizontal="center" vertical="top"/>
    </xf>
    <xf numFmtId="0" fontId="5" fillId="2" borderId="19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5" borderId="19" xfId="0" applyNumberFormat="1" applyFont="1" applyFill="1" applyBorder="1" applyAlignment="1" applyProtection="1">
      <alignment horizontal="center" vertical="center" wrapText="1"/>
    </xf>
    <xf numFmtId="0" fontId="4" fillId="5" borderId="19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/>
    </xf>
    <xf numFmtId="0" fontId="5" fillId="5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right" vertical="center" wrapText="1"/>
    </xf>
    <xf numFmtId="0" fontId="5" fillId="0" borderId="0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right" vertical="center" wrapText="1"/>
    </xf>
    <xf numFmtId="0" fontId="4" fillId="0" borderId="7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4" fillId="0" borderId="7" xfId="0" applyNumberFormat="1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NumberFormat="1" applyFont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right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7" fillId="2" borderId="8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right" vertical="center" wrapText="1"/>
    </xf>
    <xf numFmtId="0" fontId="10" fillId="8" borderId="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right" vertical="center" wrapText="1"/>
    </xf>
    <xf numFmtId="0" fontId="4" fillId="5" borderId="7" xfId="0" applyNumberFormat="1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7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7" fillId="4" borderId="8" xfId="0" applyNumberFormat="1" applyFont="1" applyFill="1" applyBorder="1" applyAlignment="1" applyProtection="1">
      <alignment horizontal="center" vertical="center" wrapText="1"/>
    </xf>
    <xf numFmtId="0" fontId="5" fillId="9" borderId="19" xfId="0" applyFont="1" applyFill="1" applyBorder="1" applyAlignment="1" applyProtection="1">
      <alignment horizontal="center" vertical="center"/>
    </xf>
    <xf numFmtId="0" fontId="4" fillId="9" borderId="19" xfId="0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 vertical="center" wrapText="1"/>
    </xf>
    <xf numFmtId="0" fontId="5" fillId="7" borderId="19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vertical="center"/>
    </xf>
    <xf numFmtId="0" fontId="4" fillId="0" borderId="0" xfId="0" applyNumberFormat="1" applyFont="1" applyAlignment="1" applyProtection="1">
      <alignment horizontal="left" vertical="center"/>
    </xf>
    <xf numFmtId="0" fontId="16" fillId="0" borderId="0" xfId="1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4" fillId="6" borderId="2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right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right" vertical="center" wrapText="1"/>
    </xf>
    <xf numFmtId="0" fontId="4" fillId="0" borderId="10" xfId="0" applyNumberFormat="1" applyFont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4" fillId="0" borderId="7" xfId="0" applyNumberFormat="1" applyFont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wrapText="1"/>
    </xf>
    <xf numFmtId="0" fontId="22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5" fillId="0" borderId="0" xfId="1" applyFont="1" applyAlignment="1" applyProtection="1">
      <alignment horizontal="left" vertical="center"/>
    </xf>
    <xf numFmtId="0" fontId="17" fillId="0" borderId="0" xfId="1" applyFont="1" applyAlignment="1" applyProtection="1">
      <alignment horizontal="left" vertical="center"/>
    </xf>
    <xf numFmtId="0" fontId="6" fillId="10" borderId="0" xfId="0" applyFont="1" applyFill="1" applyBorder="1" applyAlignment="1" applyProtection="1">
      <alignment horizontal="left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5" borderId="9" xfId="0" applyFont="1" applyFill="1" applyBorder="1" applyAlignment="1" applyProtection="1">
      <alignment horizontal="left" vertical="center"/>
    </xf>
    <xf numFmtId="0" fontId="5" fillId="5" borderId="7" xfId="0" applyFont="1" applyFill="1" applyBorder="1" applyAlignment="1" applyProtection="1">
      <alignment horizontal="left" vertical="center"/>
    </xf>
    <xf numFmtId="0" fontId="4" fillId="0" borderId="7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5" fillId="5" borderId="10" xfId="0" applyFont="1" applyFill="1" applyBorder="1" applyAlignment="1" applyProtection="1">
      <alignment horizontal="left" vertical="center"/>
    </xf>
    <xf numFmtId="0" fontId="5" fillId="5" borderId="11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0" fontId="7" fillId="2" borderId="15" xfId="0" applyFont="1" applyFill="1" applyBorder="1" applyAlignment="1" applyProtection="1">
      <alignment horizontal="left" vertical="center" wrapText="1"/>
    </xf>
    <xf numFmtId="0" fontId="5" fillId="5" borderId="7" xfId="0" applyFont="1" applyFill="1" applyBorder="1" applyAlignment="1" applyProtection="1">
      <alignment horizontal="right" vertical="center"/>
    </xf>
    <xf numFmtId="0" fontId="4" fillId="5" borderId="7" xfId="0" applyFont="1" applyFill="1" applyBorder="1" applyAlignment="1" applyProtection="1">
      <alignment horizontal="right" vertical="center"/>
    </xf>
    <xf numFmtId="0" fontId="5" fillId="5" borderId="7" xfId="0" applyFont="1" applyFill="1" applyBorder="1" applyAlignment="1" applyProtection="1">
      <alignment horizontal="right" vertical="center" wrapText="1"/>
    </xf>
    <xf numFmtId="0" fontId="18" fillId="5" borderId="7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3" borderId="10" xfId="0" applyFont="1" applyFill="1" applyBorder="1" applyAlignment="1" applyProtection="1">
      <alignment horizontal="left" vertical="center" wrapText="1"/>
    </xf>
    <xf numFmtId="0" fontId="7" fillId="3" borderId="11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8" borderId="7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5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9" borderId="19" xfId="0" applyFont="1" applyFill="1" applyBorder="1" applyAlignment="1" applyProtection="1">
      <alignment horizontal="center" vertical="center"/>
      <protection locked="0"/>
    </xf>
    <xf numFmtId="0" fontId="4" fillId="9" borderId="19" xfId="0" applyFont="1" applyFill="1" applyBorder="1" applyAlignment="1" applyProtection="1">
      <alignment horizontal="center" vertical="center"/>
      <protection locked="0"/>
    </xf>
    <xf numFmtId="0" fontId="5" fillId="7" borderId="19" xfId="0" applyFont="1" applyFill="1" applyBorder="1" applyAlignment="1" applyProtection="1">
      <alignment horizontal="center" vertical="center"/>
      <protection locked="0"/>
    </xf>
  </cellXfs>
  <cellStyles count="3">
    <cellStyle name="Collegamento ipertestuale" xfId="1" builtinId="8"/>
    <cellStyle name="Collegamento ipertestuale visitato" xfId="2" builtinId="9" hidden="1"/>
    <cellStyle name="Normale" xfId="0" builtinId="0"/>
  </cellStyles>
  <dxfs count="0"/>
  <tableStyles count="0" defaultTableStyle="TableStyleMedium9"/>
  <colors>
    <mruColors>
      <color rgb="FF6DDE20"/>
      <color rgb="FFF89708"/>
      <color rgb="FFFFFF99"/>
      <color rgb="FF61B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222250</xdr:colOff>
      <xdr:row>1</xdr:row>
      <xdr:rowOff>77448</xdr:rowOff>
    </xdr:from>
    <xdr:to>
      <xdr:col>6</xdr:col>
      <xdr:colOff>619125</xdr:colOff>
      <xdr:row>9</xdr:row>
      <xdr:rowOff>49010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379073"/>
          <a:ext cx="920750" cy="1162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48735</xdr:colOff>
      <xdr:row>1</xdr:row>
      <xdr:rowOff>93918</xdr:rowOff>
    </xdr:from>
    <xdr:to>
      <xdr:col>6</xdr:col>
      <xdr:colOff>764487</xdr:colOff>
      <xdr:row>9</xdr:row>
      <xdr:rowOff>51955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008" y="405645"/>
          <a:ext cx="975524" cy="1187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16"/>
  <sheetViews>
    <sheetView tabSelected="1" topLeftCell="E1" zoomScale="70" zoomScaleNormal="70" zoomScalePageLayoutView="70" workbookViewId="0">
      <selection activeCell="U12" sqref="U12"/>
    </sheetView>
  </sheetViews>
  <sheetFormatPr defaultColWidth="10.875" defaultRowHeight="24" customHeight="1" x14ac:dyDescent="0.25"/>
  <cols>
    <col min="1" max="1" width="9.375" style="34" hidden="1" customWidth="1"/>
    <col min="2" max="3" width="3.125" style="7" hidden="1" customWidth="1"/>
    <col min="4" max="4" width="1.125" style="19" hidden="1" customWidth="1"/>
    <col min="5" max="5" width="3.625" style="7" customWidth="1"/>
    <col min="6" max="6" width="3.375" style="7" customWidth="1"/>
    <col min="7" max="7" width="11.125" style="35" customWidth="1"/>
    <col min="8" max="8" width="2.875" style="18" hidden="1" customWidth="1"/>
    <col min="9" max="9" width="3.625" style="7" customWidth="1"/>
    <col min="10" max="10" width="22.125" style="7" customWidth="1"/>
    <col min="11" max="11" width="25.625" style="7" customWidth="1"/>
    <col min="12" max="12" width="23.875" style="7" customWidth="1"/>
    <col min="13" max="13" width="33.625" style="7" customWidth="1"/>
    <col min="14" max="14" width="12.375" style="37" customWidth="1"/>
    <col min="15" max="15" width="3.625" style="7" customWidth="1"/>
    <col min="16" max="17" width="8.5" style="7" customWidth="1"/>
    <col min="18" max="18" width="10.875" style="7" hidden="1" customWidth="1"/>
    <col min="19" max="16384" width="10.875" style="7"/>
  </cols>
  <sheetData>
    <row r="1" spans="1:17" ht="24" customHeight="1" thickBot="1" x14ac:dyDescent="0.3">
      <c r="A1" s="6"/>
      <c r="B1" s="6"/>
      <c r="C1" s="6"/>
      <c r="D1" s="6"/>
      <c r="E1" s="192" t="s">
        <v>146</v>
      </c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17" ht="9" customHeight="1" x14ac:dyDescent="0.25">
      <c r="A2" s="8"/>
      <c r="B2" s="9"/>
      <c r="C2" s="9"/>
      <c r="D2" s="9"/>
      <c r="E2" s="10"/>
      <c r="F2" s="11"/>
      <c r="G2" s="12"/>
      <c r="H2" s="13"/>
      <c r="I2" s="11"/>
      <c r="J2" s="11"/>
      <c r="K2" s="11"/>
      <c r="L2" s="11"/>
      <c r="M2" s="11"/>
      <c r="N2" s="14"/>
      <c r="O2" s="11"/>
      <c r="P2" s="11"/>
      <c r="Q2" s="15"/>
    </row>
    <row r="3" spans="1:17" ht="16.5" customHeight="1" x14ac:dyDescent="0.25">
      <c r="A3" s="8"/>
      <c r="B3" s="9"/>
      <c r="C3" s="9"/>
      <c r="D3" s="9"/>
      <c r="E3" s="16"/>
      <c r="F3" s="9"/>
      <c r="G3" s="17"/>
      <c r="I3" s="18" t="s">
        <v>125</v>
      </c>
      <c r="J3" s="18"/>
      <c r="K3" s="240"/>
      <c r="L3" s="240"/>
      <c r="M3" s="240"/>
      <c r="N3" s="240"/>
      <c r="O3" s="240"/>
      <c r="P3" s="240"/>
      <c r="Q3" s="165"/>
    </row>
    <row r="4" spans="1:17" ht="6.75" customHeight="1" x14ac:dyDescent="0.25">
      <c r="A4" s="22"/>
      <c r="B4" s="9"/>
      <c r="C4" s="9"/>
      <c r="D4" s="9"/>
      <c r="E4" s="16"/>
      <c r="F4" s="17"/>
      <c r="G4" s="17"/>
      <c r="I4" s="18"/>
      <c r="J4" s="9"/>
      <c r="K4" s="9"/>
      <c r="L4" s="9"/>
      <c r="M4" s="9"/>
      <c r="N4" s="23"/>
      <c r="O4" s="9"/>
      <c r="P4" s="9"/>
      <c r="Q4" s="20"/>
    </row>
    <row r="5" spans="1:17" ht="16.5" customHeight="1" x14ac:dyDescent="0.25">
      <c r="A5" s="8"/>
      <c r="B5" s="9"/>
      <c r="C5" s="9"/>
      <c r="D5" s="9"/>
      <c r="E5" s="16"/>
      <c r="F5" s="9"/>
      <c r="G5" s="17"/>
      <c r="I5" s="18" t="s">
        <v>128</v>
      </c>
      <c r="J5" s="18"/>
      <c r="K5" s="240"/>
      <c r="L5" s="240"/>
      <c r="M5" s="240"/>
      <c r="N5" s="240"/>
      <c r="O5" s="240"/>
      <c r="P5" s="240"/>
      <c r="Q5" s="165"/>
    </row>
    <row r="6" spans="1:17" ht="6.75" customHeight="1" x14ac:dyDescent="0.25">
      <c r="A6" s="22"/>
      <c r="B6" s="9"/>
      <c r="C6" s="9"/>
      <c r="D6" s="9"/>
      <c r="E6" s="16"/>
      <c r="F6" s="17"/>
      <c r="G6" s="17"/>
      <c r="I6" s="18"/>
      <c r="J6" s="9"/>
      <c r="K6" s="9"/>
      <c r="L6" s="9"/>
      <c r="M6" s="9"/>
      <c r="N6" s="23"/>
      <c r="O6" s="9"/>
      <c r="P6" s="9"/>
      <c r="Q6" s="20"/>
    </row>
    <row r="7" spans="1:17" ht="16.5" customHeight="1" x14ac:dyDescent="0.25">
      <c r="A7" s="8"/>
      <c r="B7" s="9"/>
      <c r="C7" s="9"/>
      <c r="D7" s="9"/>
      <c r="E7" s="16"/>
      <c r="F7" s="9"/>
      <c r="G7" s="17"/>
      <c r="I7" s="24" t="s">
        <v>126</v>
      </c>
      <c r="J7" s="21"/>
      <c r="K7" s="2"/>
      <c r="L7" s="163"/>
      <c r="M7" s="18" t="s">
        <v>130</v>
      </c>
      <c r="N7" s="240"/>
      <c r="O7" s="240"/>
      <c r="P7" s="240"/>
      <c r="Q7" s="164"/>
    </row>
    <row r="8" spans="1:17" ht="6.75" customHeight="1" x14ac:dyDescent="0.25">
      <c r="A8" s="22"/>
      <c r="B8" s="9"/>
      <c r="C8" s="9"/>
      <c r="D8" s="9"/>
      <c r="E8" s="16"/>
      <c r="F8" s="17"/>
      <c r="G8" s="17"/>
      <c r="I8" s="18"/>
      <c r="J8" s="9"/>
      <c r="K8" s="9"/>
      <c r="L8" s="9"/>
      <c r="M8" s="9"/>
      <c r="N8" s="23"/>
      <c r="O8" s="9"/>
      <c r="P8" s="9"/>
      <c r="Q8" s="20"/>
    </row>
    <row r="9" spans="1:17" ht="17.25" customHeight="1" x14ac:dyDescent="0.25">
      <c r="A9" s="8"/>
      <c r="B9" s="9"/>
      <c r="C9" s="9"/>
      <c r="D9" s="9"/>
      <c r="E9" s="16"/>
      <c r="F9" s="9"/>
      <c r="G9" s="17"/>
      <c r="I9" s="21" t="s">
        <v>127</v>
      </c>
      <c r="J9" s="24"/>
      <c r="K9" s="240"/>
      <c r="L9" s="240"/>
      <c r="M9" s="240"/>
      <c r="N9" s="240"/>
      <c r="O9" s="240"/>
      <c r="P9" s="240"/>
      <c r="Q9" s="165"/>
    </row>
    <row r="10" spans="1:17" ht="9" customHeight="1" thickBot="1" x14ac:dyDescent="0.3">
      <c r="A10" s="25"/>
      <c r="B10" s="26"/>
      <c r="C10" s="26"/>
      <c r="D10" s="27"/>
      <c r="E10" s="28"/>
      <c r="F10" s="26"/>
      <c r="G10" s="29"/>
      <c r="H10" s="30"/>
      <c r="I10" s="26"/>
      <c r="J10" s="26"/>
      <c r="K10" s="31"/>
      <c r="L10" s="26"/>
      <c r="M10" s="26"/>
      <c r="N10" s="32"/>
      <c r="O10" s="26"/>
      <c r="P10" s="26"/>
      <c r="Q10" s="33"/>
    </row>
    <row r="11" spans="1:17" ht="9.75" customHeight="1" x14ac:dyDescent="0.25">
      <c r="H11" s="36"/>
    </row>
    <row r="12" spans="1:17" ht="24" customHeight="1" x14ac:dyDescent="0.25">
      <c r="A12" s="38"/>
      <c r="B12" s="218" t="s">
        <v>129</v>
      </c>
      <c r="C12" s="218"/>
      <c r="D12" s="218"/>
      <c r="E12" s="241" t="s">
        <v>99</v>
      </c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</row>
    <row r="13" spans="1:17" ht="12.75" customHeight="1" x14ac:dyDescent="0.25">
      <c r="H13" s="7"/>
    </row>
    <row r="14" spans="1:17" ht="12.75" customHeight="1" thickBot="1" x14ac:dyDescent="0.3">
      <c r="A14" s="39" t="s">
        <v>124</v>
      </c>
      <c r="B14" s="40" t="s">
        <v>183</v>
      </c>
      <c r="C14" s="40" t="s">
        <v>184</v>
      </c>
    </row>
    <row r="15" spans="1:17" ht="21" customHeight="1" thickBot="1" x14ac:dyDescent="0.3">
      <c r="A15" s="41">
        <f>A17+A25+A42+A54+A64+A70</f>
        <v>22</v>
      </c>
      <c r="B15" s="42">
        <f>B17+B25+B42+B54+B64+B70</f>
        <v>16</v>
      </c>
      <c r="C15" s="42">
        <f>C17+C25+C42+C54+C64+C70</f>
        <v>12</v>
      </c>
      <c r="D15" s="43"/>
      <c r="E15" s="195" t="s">
        <v>71</v>
      </c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7" ht="12.75" customHeight="1" thickBot="1" x14ac:dyDescent="0.3">
      <c r="A16" s="39" t="s">
        <v>124</v>
      </c>
      <c r="B16" s="40" t="s">
        <v>183</v>
      </c>
      <c r="C16" s="40" t="s">
        <v>184</v>
      </c>
    </row>
    <row r="17" spans="1:18" ht="19.5" customHeight="1" thickBot="1" x14ac:dyDescent="0.3">
      <c r="A17" s="44">
        <f>A18</f>
        <v>2</v>
      </c>
      <c r="B17" s="45">
        <f t="shared" ref="B17:C17" si="0">B18</f>
        <v>4</v>
      </c>
      <c r="C17" s="45">
        <f t="shared" si="0"/>
        <v>0</v>
      </c>
      <c r="D17" s="46"/>
      <c r="E17" s="196" t="s">
        <v>72</v>
      </c>
      <c r="F17" s="197"/>
      <c r="G17" s="197"/>
      <c r="H17" s="197"/>
      <c r="I17" s="197"/>
      <c r="J17" s="197"/>
      <c r="K17" s="197"/>
      <c r="L17" s="197"/>
      <c r="M17" s="197"/>
      <c r="N17" s="47" t="s">
        <v>100</v>
      </c>
      <c r="O17" s="181" t="s">
        <v>101</v>
      </c>
      <c r="P17" s="181"/>
      <c r="Q17" s="181"/>
    </row>
    <row r="18" spans="1:18" ht="27" customHeight="1" x14ac:dyDescent="0.25">
      <c r="A18" s="48">
        <v>2</v>
      </c>
      <c r="B18" s="49">
        <v>4</v>
      </c>
      <c r="C18" s="49"/>
      <c r="E18" s="3"/>
      <c r="F18" s="50" t="s">
        <v>119</v>
      </c>
      <c r="G18" s="158" t="s">
        <v>98</v>
      </c>
      <c r="H18" s="52"/>
      <c r="I18" s="185" t="s">
        <v>40</v>
      </c>
      <c r="J18" s="185"/>
      <c r="K18" s="185"/>
      <c r="L18" s="185"/>
      <c r="M18" s="185"/>
      <c r="N18" s="50">
        <v>2</v>
      </c>
      <c r="O18" s="200"/>
      <c r="P18" s="201"/>
      <c r="Q18" s="202"/>
    </row>
    <row r="19" spans="1:18" ht="24.95" customHeight="1" x14ac:dyDescent="0.25">
      <c r="A19" s="53"/>
      <c r="B19" s="9"/>
      <c r="C19" s="9"/>
      <c r="E19" s="3"/>
      <c r="F19" s="54" t="s">
        <v>109</v>
      </c>
      <c r="G19" s="156" t="s">
        <v>192</v>
      </c>
      <c r="H19" s="56"/>
      <c r="I19" s="198" t="s">
        <v>41</v>
      </c>
      <c r="J19" s="198"/>
      <c r="K19" s="198"/>
      <c r="L19" s="198"/>
      <c r="M19" s="198"/>
      <c r="N19" s="160">
        <v>4</v>
      </c>
      <c r="O19" s="200"/>
      <c r="P19" s="201"/>
      <c r="Q19" s="202"/>
    </row>
    <row r="20" spans="1:18" ht="24" customHeight="1" x14ac:dyDescent="0.25">
      <c r="A20" s="58"/>
      <c r="B20" s="9"/>
      <c r="C20" s="9"/>
      <c r="E20" s="135"/>
      <c r="F20" s="136" t="s">
        <v>108</v>
      </c>
      <c r="G20" s="161" t="s">
        <v>161</v>
      </c>
      <c r="H20" s="137"/>
      <c r="I20" s="199" t="s">
        <v>73</v>
      </c>
      <c r="J20" s="199"/>
      <c r="K20" s="199"/>
      <c r="L20" s="199"/>
      <c r="M20" s="199"/>
      <c r="N20" s="108">
        <v>6</v>
      </c>
      <c r="O20" s="203"/>
      <c r="P20" s="204"/>
      <c r="Q20" s="205"/>
    </row>
    <row r="21" spans="1:18" ht="12" customHeight="1" x14ac:dyDescent="0.25">
      <c r="A21" s="58"/>
      <c r="B21" s="9"/>
      <c r="C21" s="9"/>
      <c r="E21" s="143"/>
      <c r="F21" s="166"/>
      <c r="G21" s="157"/>
      <c r="H21" s="141"/>
      <c r="I21" s="162"/>
      <c r="J21" s="162"/>
      <c r="K21" s="162"/>
      <c r="L21" s="162"/>
      <c r="M21" s="162"/>
      <c r="N21" s="142"/>
      <c r="O21" s="1"/>
      <c r="P21" s="1"/>
      <c r="Q21" s="1"/>
    </row>
    <row r="22" spans="1:18" ht="27" customHeight="1" x14ac:dyDescent="0.25">
      <c r="A22" s="58"/>
      <c r="B22" s="9"/>
      <c r="C22" s="9"/>
      <c r="E22" s="5"/>
      <c r="F22" s="138" t="s">
        <v>162</v>
      </c>
      <c r="G22" s="159" t="s">
        <v>163</v>
      </c>
      <c r="H22" s="139"/>
      <c r="I22" s="186" t="s">
        <v>164</v>
      </c>
      <c r="J22" s="187"/>
      <c r="K22" s="187"/>
      <c r="L22" s="187"/>
      <c r="M22" s="187"/>
      <c r="N22" s="84">
        <v>6</v>
      </c>
      <c r="O22" s="189"/>
      <c r="P22" s="190"/>
      <c r="Q22" s="191"/>
    </row>
    <row r="23" spans="1:18" ht="20.100000000000001" customHeight="1" x14ac:dyDescent="0.2">
      <c r="A23" s="58"/>
      <c r="B23" s="9"/>
      <c r="C23" s="9"/>
      <c r="E23" s="60"/>
      <c r="F23" s="61"/>
      <c r="G23" s="62"/>
      <c r="H23" s="63"/>
      <c r="I23" s="62"/>
      <c r="J23" s="62"/>
      <c r="K23" s="62"/>
      <c r="L23" s="62"/>
      <c r="M23" s="63" t="s">
        <v>149</v>
      </c>
      <c r="N23" s="116" t="str">
        <f>IF(R23=0,"",R23)</f>
        <v/>
      </c>
      <c r="R23" s="64">
        <f>IF(E20="x",6,IF(E19="x",4,IF(E18="x",2,0)))</f>
        <v>0</v>
      </c>
    </row>
    <row r="24" spans="1:18" s="66" customFormat="1" ht="12.75" customHeight="1" thickBot="1" x14ac:dyDescent="0.25">
      <c r="A24" s="65"/>
      <c r="D24" s="67"/>
      <c r="G24" s="68"/>
      <c r="H24" s="67"/>
      <c r="N24" s="69"/>
    </row>
    <row r="25" spans="1:18" ht="19.5" customHeight="1" thickBot="1" x14ac:dyDescent="0.3">
      <c r="A25" s="44">
        <f>A26+A30+A33+A36+A39</f>
        <v>5</v>
      </c>
      <c r="B25" s="45">
        <f t="shared" ref="B25:C25" si="1">B26+B30+B33+B36+B39</f>
        <v>2</v>
      </c>
      <c r="C25" s="45">
        <f t="shared" si="1"/>
        <v>5</v>
      </c>
      <c r="D25" s="70"/>
      <c r="E25" s="197" t="s">
        <v>74</v>
      </c>
      <c r="F25" s="197"/>
      <c r="G25" s="197"/>
      <c r="H25" s="197"/>
      <c r="I25" s="197"/>
      <c r="J25" s="197"/>
      <c r="K25" s="197"/>
      <c r="L25" s="197"/>
      <c r="M25" s="197"/>
      <c r="N25" s="47" t="s">
        <v>100</v>
      </c>
      <c r="O25" s="181" t="s">
        <v>101</v>
      </c>
      <c r="P25" s="181"/>
      <c r="Q25" s="181"/>
    </row>
    <row r="26" spans="1:18" ht="20.100000000000001" customHeight="1" x14ac:dyDescent="0.25">
      <c r="A26" s="48">
        <v>3</v>
      </c>
      <c r="B26" s="49">
        <v>2</v>
      </c>
      <c r="C26" s="49"/>
      <c r="E26" s="4"/>
      <c r="F26" s="50" t="s">
        <v>119</v>
      </c>
      <c r="G26" s="51" t="s">
        <v>111</v>
      </c>
      <c r="H26" s="71"/>
      <c r="I26" s="215" t="s">
        <v>17</v>
      </c>
      <c r="J26" s="216"/>
      <c r="K26" s="216"/>
      <c r="L26" s="216"/>
      <c r="M26" s="217"/>
      <c r="N26" s="50">
        <v>3</v>
      </c>
      <c r="O26" s="183"/>
      <c r="P26" s="183"/>
      <c r="Q26" s="183"/>
    </row>
    <row r="27" spans="1:18" ht="20.100000000000001" customHeight="1" x14ac:dyDescent="0.25">
      <c r="A27" s="53"/>
      <c r="B27" s="9"/>
      <c r="C27" s="9"/>
      <c r="E27" s="4"/>
      <c r="F27" s="54" t="s">
        <v>109</v>
      </c>
      <c r="G27" s="72" t="s">
        <v>38</v>
      </c>
      <c r="H27" s="49" t="s">
        <v>136</v>
      </c>
      <c r="I27" s="169" t="s">
        <v>18</v>
      </c>
      <c r="J27" s="169"/>
      <c r="K27" s="169"/>
      <c r="L27" s="169"/>
      <c r="M27" s="169"/>
      <c r="N27" s="57">
        <v>4</v>
      </c>
      <c r="O27" s="183"/>
      <c r="P27" s="183"/>
      <c r="Q27" s="183"/>
    </row>
    <row r="28" spans="1:18" ht="20.100000000000001" customHeight="1" x14ac:dyDescent="0.25">
      <c r="A28" s="53"/>
      <c r="B28" s="9"/>
      <c r="C28" s="9"/>
      <c r="E28" s="4"/>
      <c r="F28" s="54" t="s">
        <v>108</v>
      </c>
      <c r="G28" s="55" t="s">
        <v>112</v>
      </c>
      <c r="H28" s="73"/>
      <c r="I28" s="169" t="s">
        <v>19</v>
      </c>
      <c r="J28" s="169"/>
      <c r="K28" s="169"/>
      <c r="L28" s="169"/>
      <c r="M28" s="169"/>
      <c r="N28" s="59">
        <v>5</v>
      </c>
      <c r="O28" s="183"/>
      <c r="P28" s="183"/>
      <c r="Q28" s="183"/>
    </row>
    <row r="29" spans="1:18" s="19" customFormat="1" ht="12" x14ac:dyDescent="0.25">
      <c r="A29" s="74"/>
      <c r="E29" s="75"/>
      <c r="F29" s="75"/>
      <c r="G29" s="76"/>
      <c r="H29" s="76"/>
      <c r="I29" s="76"/>
      <c r="J29" s="76"/>
      <c r="K29" s="76"/>
      <c r="L29" s="76"/>
      <c r="M29" s="76"/>
      <c r="N29" s="77"/>
      <c r="R29" s="64">
        <f>IF(E28="x",5,IF(E27="x",4,IF(E26="x",3,0)))</f>
        <v>0</v>
      </c>
    </row>
    <row r="30" spans="1:18" ht="20.100000000000001" customHeight="1" x14ac:dyDescent="0.25">
      <c r="A30" s="48"/>
      <c r="B30" s="49"/>
      <c r="C30" s="49">
        <v>2</v>
      </c>
      <c r="E30" s="4"/>
      <c r="F30" s="54" t="s">
        <v>113</v>
      </c>
      <c r="G30" s="55" t="s">
        <v>112</v>
      </c>
      <c r="H30" s="73"/>
      <c r="I30" s="169" t="s">
        <v>20</v>
      </c>
      <c r="J30" s="169"/>
      <c r="K30" s="169"/>
      <c r="L30" s="169"/>
      <c r="M30" s="169"/>
      <c r="N30" s="57">
        <v>1</v>
      </c>
      <c r="O30" s="183"/>
      <c r="P30" s="183"/>
      <c r="Q30" s="183"/>
    </row>
    <row r="31" spans="1:18" ht="20.100000000000001" customHeight="1" x14ac:dyDescent="0.25">
      <c r="A31" s="53"/>
      <c r="B31" s="9"/>
      <c r="C31" s="9"/>
      <c r="E31" s="4"/>
      <c r="F31" s="54" t="s">
        <v>110</v>
      </c>
      <c r="G31" s="55" t="s">
        <v>112</v>
      </c>
      <c r="H31" s="73"/>
      <c r="I31" s="169" t="s">
        <v>6</v>
      </c>
      <c r="J31" s="169"/>
      <c r="K31" s="169"/>
      <c r="L31" s="169"/>
      <c r="M31" s="169"/>
      <c r="N31" s="57">
        <v>2</v>
      </c>
      <c r="O31" s="183"/>
      <c r="P31" s="183"/>
      <c r="Q31" s="183"/>
    </row>
    <row r="32" spans="1:18" s="19" customFormat="1" ht="12" x14ac:dyDescent="0.25">
      <c r="A32" s="74"/>
      <c r="E32" s="75"/>
      <c r="F32" s="75"/>
      <c r="G32" s="76"/>
      <c r="H32" s="76"/>
      <c r="I32" s="76"/>
      <c r="J32" s="76"/>
      <c r="K32" s="76"/>
      <c r="L32" s="76"/>
      <c r="M32" s="76"/>
      <c r="N32" s="77"/>
      <c r="R32" s="64">
        <f>IF(E31="x",2,IF(E30="x",1,0))</f>
        <v>0</v>
      </c>
    </row>
    <row r="33" spans="1:18" ht="20.100000000000001" customHeight="1" x14ac:dyDescent="0.25">
      <c r="A33" s="48"/>
      <c r="B33" s="49"/>
      <c r="C33" s="49">
        <v>2</v>
      </c>
      <c r="E33" s="4"/>
      <c r="F33" s="54" t="s">
        <v>118</v>
      </c>
      <c r="G33" s="55" t="s">
        <v>174</v>
      </c>
      <c r="H33" s="73"/>
      <c r="I33" s="169" t="s">
        <v>21</v>
      </c>
      <c r="J33" s="169"/>
      <c r="K33" s="169"/>
      <c r="L33" s="169"/>
      <c r="M33" s="169"/>
      <c r="N33" s="59">
        <v>1</v>
      </c>
      <c r="O33" s="183"/>
      <c r="P33" s="183"/>
      <c r="Q33" s="183"/>
    </row>
    <row r="34" spans="1:18" ht="20.100000000000001" customHeight="1" x14ac:dyDescent="0.25">
      <c r="A34" s="53"/>
      <c r="B34" s="9"/>
      <c r="C34" s="9"/>
      <c r="E34" s="4"/>
      <c r="F34" s="54" t="s">
        <v>114</v>
      </c>
      <c r="G34" s="55" t="s">
        <v>112</v>
      </c>
      <c r="H34" s="73"/>
      <c r="I34" s="169" t="s">
        <v>7</v>
      </c>
      <c r="J34" s="169"/>
      <c r="K34" s="169"/>
      <c r="L34" s="169"/>
      <c r="M34" s="169"/>
      <c r="N34" s="57">
        <v>2</v>
      </c>
      <c r="O34" s="183"/>
      <c r="P34" s="183"/>
      <c r="Q34" s="183"/>
    </row>
    <row r="35" spans="1:18" s="19" customFormat="1" ht="12" x14ac:dyDescent="0.25">
      <c r="A35" s="74"/>
      <c r="E35" s="75"/>
      <c r="F35" s="75"/>
      <c r="G35" s="76"/>
      <c r="H35" s="76"/>
      <c r="I35" s="76"/>
      <c r="J35" s="76"/>
      <c r="K35" s="76"/>
      <c r="L35" s="76"/>
      <c r="M35" s="76"/>
      <c r="N35" s="78"/>
      <c r="R35" s="64">
        <f>IF(E34="x",2,IF(E33="x",1,0))</f>
        <v>0</v>
      </c>
    </row>
    <row r="36" spans="1:18" ht="20.100000000000001" customHeight="1" x14ac:dyDescent="0.25">
      <c r="A36" s="48">
        <v>2</v>
      </c>
      <c r="B36" s="49"/>
      <c r="C36" s="49"/>
      <c r="E36" s="4"/>
      <c r="F36" s="54" t="s">
        <v>115</v>
      </c>
      <c r="G36" s="55" t="s">
        <v>112</v>
      </c>
      <c r="H36" s="73"/>
      <c r="I36" s="169" t="s">
        <v>22</v>
      </c>
      <c r="J36" s="169"/>
      <c r="K36" s="169"/>
      <c r="L36" s="169"/>
      <c r="M36" s="169"/>
      <c r="N36" s="57">
        <v>1</v>
      </c>
      <c r="O36" s="183"/>
      <c r="P36" s="183"/>
      <c r="Q36" s="183"/>
    </row>
    <row r="37" spans="1:18" ht="20.100000000000001" customHeight="1" x14ac:dyDescent="0.25">
      <c r="A37" s="53"/>
      <c r="B37" s="9"/>
      <c r="C37" s="9"/>
      <c r="E37" s="4"/>
      <c r="F37" s="54" t="s">
        <v>117</v>
      </c>
      <c r="G37" s="55" t="s">
        <v>112</v>
      </c>
      <c r="H37" s="73"/>
      <c r="I37" s="169" t="s">
        <v>8</v>
      </c>
      <c r="J37" s="169"/>
      <c r="K37" s="169"/>
      <c r="L37" s="169"/>
      <c r="M37" s="169"/>
      <c r="N37" s="59">
        <v>2</v>
      </c>
      <c r="O37" s="183"/>
      <c r="P37" s="183"/>
      <c r="Q37" s="183"/>
    </row>
    <row r="38" spans="1:18" s="19" customFormat="1" ht="12" x14ac:dyDescent="0.25">
      <c r="A38" s="74"/>
      <c r="E38" s="75"/>
      <c r="F38" s="75"/>
      <c r="G38" s="76"/>
      <c r="H38" s="76"/>
      <c r="I38" s="76"/>
      <c r="J38" s="76"/>
      <c r="K38" s="76"/>
      <c r="L38" s="76"/>
      <c r="M38" s="76"/>
      <c r="N38" s="78"/>
      <c r="R38" s="64">
        <f>IF(E37="x",2,IF(E36="x",1,0))</f>
        <v>0</v>
      </c>
    </row>
    <row r="39" spans="1:18" ht="20.100000000000001" customHeight="1" x14ac:dyDescent="0.25">
      <c r="A39" s="48"/>
      <c r="B39" s="49"/>
      <c r="C39" s="49">
        <v>1</v>
      </c>
      <c r="E39" s="4"/>
      <c r="F39" s="54" t="s">
        <v>116</v>
      </c>
      <c r="G39" s="55" t="s">
        <v>112</v>
      </c>
      <c r="H39" s="73"/>
      <c r="I39" s="169" t="s">
        <v>185</v>
      </c>
      <c r="J39" s="169"/>
      <c r="K39" s="169"/>
      <c r="L39" s="169"/>
      <c r="M39" s="219"/>
      <c r="N39" s="57">
        <v>1</v>
      </c>
      <c r="O39" s="183"/>
      <c r="P39" s="183"/>
      <c r="Q39" s="183"/>
      <c r="R39" s="64">
        <f>IF(E39="x",1,0)</f>
        <v>0</v>
      </c>
    </row>
    <row r="40" spans="1:18" ht="20.100000000000001" customHeight="1" x14ac:dyDescent="0.2">
      <c r="A40" s="58"/>
      <c r="B40" s="9"/>
      <c r="C40" s="9"/>
      <c r="E40" s="60"/>
      <c r="F40" s="61"/>
      <c r="G40" s="62"/>
      <c r="H40" s="63"/>
      <c r="I40" s="62"/>
      <c r="J40" s="62"/>
      <c r="K40" s="62"/>
      <c r="L40" s="62"/>
      <c r="M40" s="79" t="s">
        <v>150</v>
      </c>
      <c r="N40" s="80" t="str">
        <f>IF(SUM(R29,R32,R35,R38,R39)=0,"",SUM(R29,R32,R35,R38,R39))</f>
        <v/>
      </c>
    </row>
    <row r="41" spans="1:18" ht="12.75" customHeight="1" thickBot="1" x14ac:dyDescent="0.3">
      <c r="E41" s="19"/>
    </row>
    <row r="42" spans="1:18" ht="19.5" customHeight="1" thickBot="1" x14ac:dyDescent="0.3">
      <c r="A42" s="44">
        <f>A43+A49+A51</f>
        <v>5</v>
      </c>
      <c r="B42" s="45">
        <f t="shared" ref="B42:C42" si="2">B43+B49+B51</f>
        <v>1</v>
      </c>
      <c r="C42" s="45">
        <f t="shared" si="2"/>
        <v>3</v>
      </c>
      <c r="D42" s="70"/>
      <c r="E42" s="184" t="s">
        <v>37</v>
      </c>
      <c r="F42" s="184"/>
      <c r="G42" s="184"/>
      <c r="H42" s="184"/>
      <c r="I42" s="184"/>
      <c r="J42" s="184"/>
      <c r="K42" s="184"/>
      <c r="L42" s="184"/>
      <c r="M42" s="184"/>
      <c r="N42" s="47" t="s">
        <v>100</v>
      </c>
      <c r="O42" s="181" t="s">
        <v>101</v>
      </c>
      <c r="P42" s="181"/>
      <c r="Q42" s="181"/>
    </row>
    <row r="43" spans="1:18" ht="20.100000000000001" customHeight="1" x14ac:dyDescent="0.25">
      <c r="A43" s="48">
        <v>5</v>
      </c>
      <c r="B43" s="49">
        <v>1</v>
      </c>
      <c r="C43" s="49"/>
      <c r="E43" s="4"/>
      <c r="F43" s="50" t="s">
        <v>119</v>
      </c>
      <c r="G43" s="51" t="s">
        <v>120</v>
      </c>
      <c r="H43" s="71"/>
      <c r="I43" s="185" t="s">
        <v>42</v>
      </c>
      <c r="J43" s="185"/>
      <c r="K43" s="185"/>
      <c r="L43" s="185"/>
      <c r="M43" s="185"/>
      <c r="N43" s="50">
        <v>3</v>
      </c>
      <c r="O43" s="183"/>
      <c r="P43" s="183"/>
      <c r="Q43" s="183"/>
    </row>
    <row r="44" spans="1:18" ht="19.5" customHeight="1" x14ac:dyDescent="0.25">
      <c r="A44" s="53"/>
      <c r="B44" s="9"/>
      <c r="C44" s="9"/>
      <c r="E44" s="4"/>
      <c r="F44" s="54" t="s">
        <v>109</v>
      </c>
      <c r="G44" s="55" t="s">
        <v>112</v>
      </c>
      <c r="H44" s="73"/>
      <c r="I44" s="169" t="s">
        <v>46</v>
      </c>
      <c r="J44" s="169"/>
      <c r="K44" s="169"/>
      <c r="L44" s="169"/>
      <c r="M44" s="169"/>
      <c r="N44" s="57">
        <v>4</v>
      </c>
      <c r="O44" s="183"/>
      <c r="P44" s="183"/>
      <c r="Q44" s="183"/>
    </row>
    <row r="45" spans="1:18" ht="20.100000000000001" customHeight="1" x14ac:dyDescent="0.25">
      <c r="A45" s="53"/>
      <c r="B45" s="9"/>
      <c r="C45" s="9"/>
      <c r="E45" s="4"/>
      <c r="F45" s="54" t="s">
        <v>108</v>
      </c>
      <c r="G45" s="55" t="s">
        <v>112</v>
      </c>
      <c r="H45" s="73"/>
      <c r="I45" s="169" t="s">
        <v>47</v>
      </c>
      <c r="J45" s="169"/>
      <c r="K45" s="169"/>
      <c r="L45" s="169"/>
      <c r="M45" s="169"/>
      <c r="N45" s="57">
        <v>5</v>
      </c>
      <c r="O45" s="183"/>
      <c r="P45" s="183"/>
      <c r="Q45" s="183"/>
    </row>
    <row r="46" spans="1:18" ht="20.100000000000001" customHeight="1" x14ac:dyDescent="0.25">
      <c r="A46" s="53"/>
      <c r="B46" s="9"/>
      <c r="C46" s="9"/>
      <c r="E46" s="4"/>
      <c r="F46" s="54" t="s">
        <v>121</v>
      </c>
      <c r="G46" s="81" t="s">
        <v>112</v>
      </c>
      <c r="H46" s="73"/>
      <c r="I46" s="209" t="s">
        <v>13</v>
      </c>
      <c r="J46" s="210"/>
      <c r="K46" s="210"/>
      <c r="L46" s="210"/>
      <c r="M46" s="211"/>
      <c r="N46" s="206">
        <v>6</v>
      </c>
      <c r="O46" s="183"/>
      <c r="P46" s="183"/>
      <c r="Q46" s="183"/>
    </row>
    <row r="47" spans="1:18" ht="36.950000000000003" customHeight="1" x14ac:dyDescent="0.2">
      <c r="A47" s="53"/>
      <c r="B47" s="9"/>
      <c r="C47" s="9"/>
      <c r="E47" s="60"/>
      <c r="F47" s="60"/>
      <c r="G47" s="60"/>
      <c r="H47" s="73"/>
      <c r="I47" s="212"/>
      <c r="J47" s="213"/>
      <c r="K47" s="213"/>
      <c r="L47" s="213"/>
      <c r="M47" s="214"/>
      <c r="N47" s="206"/>
      <c r="O47" s="183"/>
      <c r="P47" s="183"/>
      <c r="Q47" s="183"/>
    </row>
    <row r="48" spans="1:18" s="19" customFormat="1" ht="12.75" customHeight="1" x14ac:dyDescent="0.25">
      <c r="A48" s="74"/>
      <c r="E48" s="75"/>
      <c r="F48" s="75"/>
      <c r="G48" s="76"/>
      <c r="H48" s="76"/>
      <c r="I48" s="76"/>
      <c r="J48" s="76"/>
      <c r="K48" s="76"/>
      <c r="L48" s="76"/>
      <c r="M48" s="76"/>
      <c r="N48" s="78"/>
      <c r="R48" s="64">
        <f>IF(E46="x",6,IF(E45="x",5,IF(E44="x",4,IF(E43="x",3,0))))</f>
        <v>0</v>
      </c>
    </row>
    <row r="49" spans="1:18" ht="20.100000000000001" customHeight="1" x14ac:dyDescent="0.25">
      <c r="A49" s="48"/>
      <c r="B49" s="49"/>
      <c r="C49" s="49">
        <v>1</v>
      </c>
      <c r="E49" s="4"/>
      <c r="F49" s="54" t="s">
        <v>113</v>
      </c>
      <c r="G49" s="55" t="s">
        <v>174</v>
      </c>
      <c r="H49" s="73"/>
      <c r="I49" s="207" t="s">
        <v>14</v>
      </c>
      <c r="J49" s="207"/>
      <c r="K49" s="207"/>
      <c r="L49" s="207"/>
      <c r="M49" s="207"/>
      <c r="N49" s="57">
        <v>1</v>
      </c>
      <c r="O49" s="183"/>
      <c r="P49" s="183"/>
      <c r="Q49" s="183"/>
      <c r="R49" s="64">
        <f>IF(E49="x",1,0)</f>
        <v>0</v>
      </c>
    </row>
    <row r="50" spans="1:18" s="19" customFormat="1" ht="12.75" customHeight="1" x14ac:dyDescent="0.25">
      <c r="A50" s="74"/>
      <c r="E50" s="75"/>
      <c r="F50" s="75"/>
      <c r="G50" s="76"/>
      <c r="H50" s="76"/>
      <c r="I50" s="76"/>
      <c r="J50" s="76"/>
      <c r="K50" s="76"/>
      <c r="L50" s="76"/>
      <c r="M50" s="76"/>
      <c r="N50" s="78"/>
      <c r="O50" s="82"/>
      <c r="P50" s="82"/>
      <c r="Q50" s="82"/>
    </row>
    <row r="51" spans="1:18" ht="20.100000000000001" customHeight="1" x14ac:dyDescent="0.25">
      <c r="A51" s="48"/>
      <c r="B51" s="49"/>
      <c r="C51" s="49">
        <v>2</v>
      </c>
      <c r="E51" s="4"/>
      <c r="F51" s="54" t="s">
        <v>118</v>
      </c>
      <c r="G51" s="55" t="s">
        <v>174</v>
      </c>
      <c r="H51" s="73"/>
      <c r="I51" s="207" t="s">
        <v>15</v>
      </c>
      <c r="J51" s="207"/>
      <c r="K51" s="207"/>
      <c r="L51" s="207"/>
      <c r="M51" s="221"/>
      <c r="N51" s="57">
        <v>2</v>
      </c>
      <c r="O51" s="200"/>
      <c r="P51" s="201"/>
      <c r="Q51" s="202"/>
      <c r="R51" s="64">
        <f>IF(E51="x",1,0)</f>
        <v>0</v>
      </c>
    </row>
    <row r="52" spans="1:18" ht="20.100000000000001" customHeight="1" x14ac:dyDescent="0.2">
      <c r="A52" s="58"/>
      <c r="B52" s="9"/>
      <c r="C52" s="9"/>
      <c r="E52" s="60"/>
      <c r="F52" s="61"/>
      <c r="G52" s="62"/>
      <c r="H52" s="63"/>
      <c r="I52" s="62"/>
      <c r="J52" s="62"/>
      <c r="K52" s="62"/>
      <c r="L52" s="62"/>
      <c r="M52" s="79" t="s">
        <v>151</v>
      </c>
      <c r="N52" s="83" t="str">
        <f>IF(SUM(R48,R49,R51)=0,"",SUM(R48,R49,R51))</f>
        <v/>
      </c>
    </row>
    <row r="53" spans="1:18" ht="12.75" customHeight="1" thickBot="1" x14ac:dyDescent="0.3"/>
    <row r="54" spans="1:18" ht="19.5" customHeight="1" thickBot="1" x14ac:dyDescent="0.3">
      <c r="A54" s="44">
        <f>+A55+A59</f>
        <v>5</v>
      </c>
      <c r="B54" s="45">
        <f t="shared" ref="B54:C54" si="3">+B55+B59</f>
        <v>5</v>
      </c>
      <c r="C54" s="45">
        <f t="shared" si="3"/>
        <v>0</v>
      </c>
      <c r="D54" s="70"/>
      <c r="E54" s="197" t="s">
        <v>48</v>
      </c>
      <c r="F54" s="197"/>
      <c r="G54" s="197"/>
      <c r="H54" s="197"/>
      <c r="I54" s="197"/>
      <c r="J54" s="197"/>
      <c r="K54" s="197"/>
      <c r="L54" s="197"/>
      <c r="M54" s="197"/>
      <c r="N54" s="47" t="s">
        <v>100</v>
      </c>
      <c r="O54" s="181" t="s">
        <v>101</v>
      </c>
      <c r="P54" s="181"/>
      <c r="Q54" s="181"/>
    </row>
    <row r="55" spans="1:18" ht="20.100000000000001" customHeight="1" x14ac:dyDescent="0.25">
      <c r="A55" s="48">
        <v>5</v>
      </c>
      <c r="B55" s="49">
        <v>2</v>
      </c>
      <c r="C55" s="49"/>
      <c r="E55" s="5"/>
      <c r="F55" s="84" t="s">
        <v>119</v>
      </c>
      <c r="G55" s="85" t="s">
        <v>120</v>
      </c>
      <c r="H55" s="86"/>
      <c r="I55" s="187" t="s">
        <v>186</v>
      </c>
      <c r="J55" s="187"/>
      <c r="K55" s="187"/>
      <c r="L55" s="187"/>
      <c r="M55" s="187"/>
      <c r="N55" s="84">
        <v>5</v>
      </c>
      <c r="O55" s="208"/>
      <c r="P55" s="208"/>
      <c r="Q55" s="208"/>
    </row>
    <row r="56" spans="1:18" ht="20.100000000000001" customHeight="1" x14ac:dyDescent="0.25">
      <c r="A56" s="53"/>
      <c r="B56" s="9"/>
      <c r="C56" s="9"/>
      <c r="E56" s="4"/>
      <c r="F56" s="81" t="s">
        <v>109</v>
      </c>
      <c r="G56" s="81" t="s">
        <v>174</v>
      </c>
      <c r="H56" s="76"/>
      <c r="I56" s="169" t="s">
        <v>187</v>
      </c>
      <c r="J56" s="169"/>
      <c r="K56" s="169"/>
      <c r="L56" s="169"/>
      <c r="M56" s="169"/>
      <c r="N56" s="206">
        <v>7</v>
      </c>
      <c r="O56" s="183"/>
      <c r="P56" s="183"/>
      <c r="Q56" s="183"/>
    </row>
    <row r="57" spans="1:18" ht="20.100000000000001" customHeight="1" x14ac:dyDescent="0.25">
      <c r="A57" s="53"/>
      <c r="B57" s="9"/>
      <c r="C57" s="9"/>
      <c r="E57" s="75"/>
      <c r="F57" s="87"/>
      <c r="G57" s="87"/>
      <c r="H57" s="76"/>
      <c r="I57" s="169"/>
      <c r="J57" s="169"/>
      <c r="K57" s="169"/>
      <c r="L57" s="169"/>
      <c r="M57" s="169"/>
      <c r="N57" s="206"/>
      <c r="O57" s="183"/>
      <c r="P57" s="183"/>
      <c r="Q57" s="183"/>
    </row>
    <row r="58" spans="1:18" s="19" customFormat="1" ht="12.75" customHeight="1" x14ac:dyDescent="0.25">
      <c r="A58" s="74"/>
      <c r="E58" s="75"/>
      <c r="F58" s="75"/>
      <c r="G58" s="76"/>
      <c r="H58" s="76"/>
      <c r="I58" s="76"/>
      <c r="J58" s="76"/>
      <c r="K58" s="76"/>
      <c r="L58" s="76"/>
      <c r="M58" s="76"/>
      <c r="N58" s="78"/>
      <c r="R58" s="64">
        <f>IF(E56="x",7,IF(E55="x",5,0))</f>
        <v>0</v>
      </c>
    </row>
    <row r="59" spans="1:18" ht="20.100000000000001" customHeight="1" x14ac:dyDescent="0.25">
      <c r="A59" s="48"/>
      <c r="B59" s="49">
        <v>3</v>
      </c>
      <c r="C59" s="49"/>
      <c r="E59" s="4"/>
      <c r="F59" s="54" t="s">
        <v>113</v>
      </c>
      <c r="G59" s="55" t="s">
        <v>174</v>
      </c>
      <c r="H59" s="76"/>
      <c r="I59" s="222" t="s">
        <v>188</v>
      </c>
      <c r="J59" s="223"/>
      <c r="K59" s="223"/>
      <c r="L59" s="223"/>
      <c r="M59" s="224"/>
      <c r="N59" s="57">
        <v>2</v>
      </c>
      <c r="O59" s="200"/>
      <c r="P59" s="201"/>
      <c r="Q59" s="202"/>
    </row>
    <row r="60" spans="1:18" ht="20.100000000000001" customHeight="1" x14ac:dyDescent="0.25">
      <c r="A60" s="53"/>
      <c r="B60" s="9"/>
      <c r="C60" s="9"/>
      <c r="E60" s="4"/>
      <c r="F60" s="54" t="s">
        <v>110</v>
      </c>
      <c r="G60" s="55" t="s">
        <v>174</v>
      </c>
      <c r="H60" s="76"/>
      <c r="I60" s="222" t="s">
        <v>189</v>
      </c>
      <c r="J60" s="223"/>
      <c r="K60" s="223"/>
      <c r="L60" s="223"/>
      <c r="M60" s="224"/>
      <c r="N60" s="57">
        <v>3</v>
      </c>
      <c r="O60" s="200"/>
      <c r="P60" s="201"/>
      <c r="Q60" s="202"/>
    </row>
    <row r="61" spans="1:18" ht="20.100000000000001" customHeight="1" x14ac:dyDescent="0.2">
      <c r="A61" s="58"/>
      <c r="B61" s="9"/>
      <c r="C61" s="9"/>
      <c r="E61" s="60"/>
      <c r="F61" s="61"/>
      <c r="G61" s="62"/>
      <c r="H61" s="63"/>
      <c r="I61" s="62"/>
      <c r="J61" s="62"/>
      <c r="K61" s="62"/>
      <c r="L61" s="62"/>
      <c r="M61" s="79" t="s">
        <v>152</v>
      </c>
      <c r="N61" s="83" t="str">
        <f>IF(SUM(R58,R61)=0,"",SUM(R58,R61))</f>
        <v/>
      </c>
      <c r="R61" s="64">
        <f>IF(E60="x",3,IF(E59="x",2,0))</f>
        <v>0</v>
      </c>
    </row>
    <row r="62" spans="1:18" ht="12.75" customHeight="1" x14ac:dyDescent="0.25">
      <c r="A62" s="53"/>
      <c r="B62" s="9"/>
      <c r="C62" s="9"/>
    </row>
    <row r="63" spans="1:18" ht="12.75" customHeight="1" thickBot="1" x14ac:dyDescent="0.3">
      <c r="A63" s="39" t="s">
        <v>124</v>
      </c>
      <c r="B63" s="40" t="s">
        <v>183</v>
      </c>
      <c r="C63" s="40" t="s">
        <v>184</v>
      </c>
    </row>
    <row r="64" spans="1:18" ht="19.5" customHeight="1" thickBot="1" x14ac:dyDescent="0.3">
      <c r="A64" s="44">
        <f>+A65</f>
        <v>3</v>
      </c>
      <c r="B64" s="45">
        <f t="shared" ref="B64:C64" si="4">+B65</f>
        <v>0</v>
      </c>
      <c r="C64" s="45">
        <f t="shared" si="4"/>
        <v>4</v>
      </c>
      <c r="D64" s="70"/>
      <c r="E64" s="196" t="s">
        <v>39</v>
      </c>
      <c r="F64" s="225"/>
      <c r="G64" s="225"/>
      <c r="H64" s="225"/>
      <c r="I64" s="225"/>
      <c r="J64" s="225"/>
      <c r="K64" s="225"/>
      <c r="L64" s="225"/>
      <c r="M64" s="226"/>
      <c r="N64" s="47" t="s">
        <v>100</v>
      </c>
      <c r="O64" s="181" t="s">
        <v>101</v>
      </c>
      <c r="P64" s="181"/>
      <c r="Q64" s="181"/>
    </row>
    <row r="65" spans="1:18" ht="20.100000000000001" customHeight="1" x14ac:dyDescent="0.25">
      <c r="A65" s="48">
        <v>3</v>
      </c>
      <c r="B65" s="49"/>
      <c r="C65" s="49">
        <v>4</v>
      </c>
      <c r="E65" s="5"/>
      <c r="F65" s="84" t="s">
        <v>119</v>
      </c>
      <c r="G65" s="85" t="s">
        <v>111</v>
      </c>
      <c r="H65" s="86"/>
      <c r="I65" s="227" t="s">
        <v>49</v>
      </c>
      <c r="J65" s="228"/>
      <c r="K65" s="228"/>
      <c r="L65" s="228"/>
      <c r="M65" s="229"/>
      <c r="N65" s="88">
        <v>3</v>
      </c>
      <c r="O65" s="189"/>
      <c r="P65" s="190"/>
      <c r="Q65" s="191"/>
    </row>
    <row r="66" spans="1:18" ht="20.100000000000001" customHeight="1" x14ac:dyDescent="0.25">
      <c r="A66" s="53"/>
      <c r="B66" s="9"/>
      <c r="C66" s="9"/>
      <c r="E66" s="4"/>
      <c r="F66" s="54" t="s">
        <v>109</v>
      </c>
      <c r="G66" s="55" t="s">
        <v>102</v>
      </c>
      <c r="H66" s="7" t="s">
        <v>137</v>
      </c>
      <c r="I66" s="182" t="s">
        <v>50</v>
      </c>
      <c r="J66" s="174"/>
      <c r="K66" s="174"/>
      <c r="L66" s="174"/>
      <c r="M66" s="175"/>
      <c r="N66" s="57">
        <v>5</v>
      </c>
      <c r="O66" s="200"/>
      <c r="P66" s="201"/>
      <c r="Q66" s="202"/>
    </row>
    <row r="67" spans="1:18" ht="20.100000000000001" customHeight="1" x14ac:dyDescent="0.25">
      <c r="A67" s="53"/>
      <c r="B67" s="9"/>
      <c r="C67" s="9"/>
      <c r="E67" s="4"/>
      <c r="F67" s="54" t="s">
        <v>108</v>
      </c>
      <c r="G67" s="55" t="s">
        <v>174</v>
      </c>
      <c r="H67" s="76"/>
      <c r="I67" s="182" t="s">
        <v>16</v>
      </c>
      <c r="J67" s="174"/>
      <c r="K67" s="174"/>
      <c r="L67" s="174"/>
      <c r="M67" s="175"/>
      <c r="N67" s="89">
        <v>7</v>
      </c>
      <c r="O67" s="200"/>
      <c r="P67" s="201"/>
      <c r="Q67" s="202"/>
    </row>
    <row r="68" spans="1:18" ht="20.100000000000001" customHeight="1" x14ac:dyDescent="0.2">
      <c r="A68" s="58"/>
      <c r="B68" s="9"/>
      <c r="C68" s="9"/>
      <c r="E68" s="60"/>
      <c r="F68" s="61"/>
      <c r="G68" s="62"/>
      <c r="H68" s="63"/>
      <c r="I68" s="62"/>
      <c r="J68" s="62"/>
      <c r="K68" s="62"/>
      <c r="L68" s="62"/>
      <c r="M68" s="90" t="s">
        <v>153</v>
      </c>
      <c r="N68" s="64" t="str">
        <f>IF(R68=0,"",R68)</f>
        <v/>
      </c>
      <c r="R68" s="64">
        <f>IF(E67="x",7,IF(E66="x",5,IF(E65="x",3,0)))</f>
        <v>0</v>
      </c>
    </row>
    <row r="69" spans="1:18" ht="12.75" customHeight="1" thickBot="1" x14ac:dyDescent="0.3">
      <c r="A69" s="53"/>
      <c r="B69" s="9"/>
      <c r="C69" s="9"/>
    </row>
    <row r="70" spans="1:18" ht="19.5" customHeight="1" thickBot="1" x14ac:dyDescent="0.3">
      <c r="A70" s="44">
        <f>+A71+A74</f>
        <v>2</v>
      </c>
      <c r="B70" s="45">
        <f>+B71+B74</f>
        <v>4</v>
      </c>
      <c r="C70" s="45">
        <f>+C71+C74</f>
        <v>0</v>
      </c>
      <c r="D70" s="91"/>
      <c r="E70" s="244" t="s">
        <v>51</v>
      </c>
      <c r="F70" s="244"/>
      <c r="G70" s="244"/>
      <c r="H70" s="244"/>
      <c r="I70" s="244"/>
      <c r="J70" s="244"/>
      <c r="K70" s="244"/>
      <c r="L70" s="244"/>
      <c r="M70" s="244"/>
      <c r="N70" s="47" t="s">
        <v>100</v>
      </c>
      <c r="O70" s="181" t="s">
        <v>101</v>
      </c>
      <c r="P70" s="181"/>
      <c r="Q70" s="181"/>
    </row>
    <row r="71" spans="1:18" ht="20.100000000000001" customHeight="1" x14ac:dyDescent="0.25">
      <c r="A71" s="48">
        <v>2</v>
      </c>
      <c r="B71" s="49">
        <v>2</v>
      </c>
      <c r="C71" s="49"/>
      <c r="E71" s="4"/>
      <c r="F71" s="54" t="s">
        <v>119</v>
      </c>
      <c r="G71" s="55" t="s">
        <v>103</v>
      </c>
      <c r="H71" s="49" t="s">
        <v>138</v>
      </c>
      <c r="I71" s="169" t="s">
        <v>190</v>
      </c>
      <c r="J71" s="169"/>
      <c r="K71" s="169"/>
      <c r="L71" s="169"/>
      <c r="M71" s="169"/>
      <c r="N71" s="57">
        <v>2</v>
      </c>
      <c r="O71" s="183"/>
      <c r="P71" s="183"/>
      <c r="Q71" s="183"/>
    </row>
    <row r="72" spans="1:18" ht="29.1" customHeight="1" x14ac:dyDescent="0.25">
      <c r="A72" s="53"/>
      <c r="B72" s="9"/>
      <c r="C72" s="9"/>
      <c r="E72" s="4"/>
      <c r="F72" s="54" t="s">
        <v>109</v>
      </c>
      <c r="G72" s="55" t="s">
        <v>103</v>
      </c>
      <c r="H72" s="92"/>
      <c r="I72" s="169" t="s">
        <v>52</v>
      </c>
      <c r="J72" s="169"/>
      <c r="K72" s="169"/>
      <c r="L72" s="169"/>
      <c r="M72" s="169"/>
      <c r="N72" s="57">
        <v>4</v>
      </c>
      <c r="O72" s="183"/>
      <c r="P72" s="183"/>
      <c r="Q72" s="183"/>
    </row>
    <row r="73" spans="1:18" s="19" customFormat="1" ht="12.75" customHeight="1" x14ac:dyDescent="0.25">
      <c r="A73" s="74"/>
      <c r="E73" s="75"/>
      <c r="F73" s="75"/>
      <c r="G73" s="76"/>
      <c r="H73" s="76"/>
      <c r="I73" s="76"/>
      <c r="J73" s="76"/>
      <c r="K73" s="76"/>
      <c r="L73" s="76"/>
      <c r="M73" s="76"/>
      <c r="N73" s="78"/>
      <c r="R73" s="64">
        <f>IF(E72="x",4,IF(E71="x",2,0))</f>
        <v>0</v>
      </c>
    </row>
    <row r="74" spans="1:18" ht="20.100000000000001" customHeight="1" x14ac:dyDescent="0.25">
      <c r="A74" s="48"/>
      <c r="B74" s="49">
        <v>2</v>
      </c>
      <c r="C74" s="49"/>
      <c r="E74" s="4"/>
      <c r="F74" s="54" t="s">
        <v>113</v>
      </c>
      <c r="G74" s="55" t="s">
        <v>174</v>
      </c>
      <c r="H74" s="73"/>
      <c r="I74" s="169" t="s">
        <v>122</v>
      </c>
      <c r="J74" s="169"/>
      <c r="K74" s="169"/>
      <c r="L74" s="169"/>
      <c r="M74" s="169"/>
      <c r="N74" s="57">
        <v>2</v>
      </c>
      <c r="O74" s="183"/>
      <c r="P74" s="183"/>
      <c r="Q74" s="183"/>
    </row>
    <row r="75" spans="1:18" ht="20.100000000000001" customHeight="1" x14ac:dyDescent="0.2">
      <c r="A75" s="58"/>
      <c r="B75" s="9"/>
      <c r="C75" s="9"/>
      <c r="E75" s="60"/>
      <c r="F75" s="61"/>
      <c r="G75" s="62"/>
      <c r="H75" s="63"/>
      <c r="I75" s="62"/>
      <c r="J75" s="62"/>
      <c r="K75" s="62"/>
      <c r="L75" s="62"/>
      <c r="M75" s="93" t="s">
        <v>154</v>
      </c>
      <c r="N75" s="80" t="str">
        <f>IF(SUM(R73,R75)=0,"",SUM(R73,R75))</f>
        <v/>
      </c>
      <c r="R75" s="64">
        <f>IF(E74="x",2,0)</f>
        <v>0</v>
      </c>
    </row>
    <row r="76" spans="1:18" ht="12.75" customHeight="1" x14ac:dyDescent="0.25">
      <c r="A76" s="53"/>
      <c r="B76" s="9"/>
      <c r="C76" s="9"/>
    </row>
    <row r="77" spans="1:18" ht="14.1" customHeight="1" x14ac:dyDescent="0.25">
      <c r="A77" s="53"/>
      <c r="B77" s="9"/>
      <c r="C77" s="9"/>
      <c r="L77" s="230" t="s">
        <v>55</v>
      </c>
      <c r="M77" s="230"/>
      <c r="N77" s="94" t="str">
        <f>IF(SUM(N23,N40,N52,N61,N68,N75)=0,"",SUM(N23,N40,N52,N61,N68,N75))</f>
        <v/>
      </c>
    </row>
    <row r="78" spans="1:18" ht="14.1" customHeight="1" x14ac:dyDescent="0.25">
      <c r="A78" s="53"/>
      <c r="B78" s="9"/>
      <c r="C78" s="9"/>
      <c r="L78" s="134"/>
      <c r="M78" s="134"/>
      <c r="N78" s="78"/>
    </row>
    <row r="79" spans="1:18" ht="12.75" customHeight="1" thickBot="1" x14ac:dyDescent="0.25">
      <c r="A79" s="65" t="s">
        <v>124</v>
      </c>
      <c r="B79" s="66" t="s">
        <v>183</v>
      </c>
      <c r="C79" s="66" t="s">
        <v>184</v>
      </c>
    </row>
    <row r="80" spans="1:18" ht="20.100000000000001" customHeight="1" thickBot="1" x14ac:dyDescent="0.3">
      <c r="A80" s="95">
        <f>+A82+A88+A96+A104+A114+A118</f>
        <v>16</v>
      </c>
      <c r="B80" s="96">
        <f>+B82+B88+B96+B104+B114+B118</f>
        <v>8</v>
      </c>
      <c r="C80" s="96">
        <f>+C82+C88+C96+C104+C114+C118</f>
        <v>6</v>
      </c>
      <c r="D80" s="97"/>
      <c r="E80" s="245" t="s">
        <v>9</v>
      </c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1:18" ht="12.75" customHeight="1" thickBot="1" x14ac:dyDescent="0.3">
      <c r="A81" s="39" t="s">
        <v>124</v>
      </c>
      <c r="B81" s="40" t="s">
        <v>183</v>
      </c>
      <c r="C81" s="40" t="s">
        <v>184</v>
      </c>
    </row>
    <row r="82" spans="1:18" ht="19.5" customHeight="1" thickBot="1" x14ac:dyDescent="0.3">
      <c r="A82" s="44">
        <f>+A83+A85</f>
        <v>3</v>
      </c>
      <c r="B82" s="45">
        <f t="shared" ref="B82:C82" si="5">+B83+B85</f>
        <v>0</v>
      </c>
      <c r="C82" s="45">
        <f t="shared" si="5"/>
        <v>2</v>
      </c>
      <c r="D82" s="46"/>
      <c r="E82" s="233" t="s">
        <v>10</v>
      </c>
      <c r="F82" s="197"/>
      <c r="G82" s="197"/>
      <c r="H82" s="197"/>
      <c r="I82" s="197"/>
      <c r="J82" s="197"/>
      <c r="K82" s="197"/>
      <c r="L82" s="197"/>
      <c r="M82" s="197"/>
      <c r="N82" s="47" t="s">
        <v>100</v>
      </c>
      <c r="O82" s="181" t="s">
        <v>101</v>
      </c>
      <c r="P82" s="181"/>
      <c r="Q82" s="181"/>
    </row>
    <row r="83" spans="1:18" ht="20.100000000000001" customHeight="1" x14ac:dyDescent="0.25">
      <c r="A83" s="48">
        <v>3</v>
      </c>
      <c r="B83" s="49"/>
      <c r="C83" s="49"/>
      <c r="E83" s="5"/>
      <c r="F83" s="98" t="s">
        <v>119</v>
      </c>
      <c r="G83" s="99" t="s">
        <v>111</v>
      </c>
      <c r="H83" s="99"/>
      <c r="I83" s="246" t="s">
        <v>123</v>
      </c>
      <c r="J83" s="246"/>
      <c r="K83" s="246"/>
      <c r="L83" s="246"/>
      <c r="M83" s="246"/>
      <c r="N83" s="100">
        <v>3</v>
      </c>
      <c r="O83" s="189"/>
      <c r="P83" s="190"/>
      <c r="Q83" s="191"/>
    </row>
    <row r="84" spans="1:18" s="19" customFormat="1" ht="12.75" customHeight="1" x14ac:dyDescent="0.25">
      <c r="A84" s="74"/>
      <c r="E84" s="75"/>
      <c r="F84" s="75"/>
      <c r="G84" s="76"/>
      <c r="H84" s="76"/>
      <c r="I84" s="76"/>
      <c r="J84" s="76"/>
      <c r="K84" s="76"/>
      <c r="L84" s="76"/>
      <c r="M84" s="76"/>
      <c r="N84" s="78"/>
      <c r="R84" s="64">
        <f>IF(E83="x",3,0)</f>
        <v>0</v>
      </c>
    </row>
    <row r="85" spans="1:18" ht="20.100000000000001" customHeight="1" x14ac:dyDescent="0.25">
      <c r="A85" s="48"/>
      <c r="B85" s="49"/>
      <c r="C85" s="49">
        <v>2</v>
      </c>
      <c r="E85" s="4"/>
      <c r="F85" s="54" t="s">
        <v>113</v>
      </c>
      <c r="G85" s="55" t="s">
        <v>174</v>
      </c>
      <c r="H85" s="73"/>
      <c r="I85" s="169" t="s">
        <v>105</v>
      </c>
      <c r="J85" s="169"/>
      <c r="K85" s="169"/>
      <c r="L85" s="169"/>
      <c r="M85" s="219"/>
      <c r="N85" s="59">
        <v>2</v>
      </c>
      <c r="O85" s="200"/>
      <c r="P85" s="201"/>
      <c r="Q85" s="202"/>
    </row>
    <row r="86" spans="1:18" ht="20.100000000000001" customHeight="1" x14ac:dyDescent="0.2">
      <c r="A86" s="58"/>
      <c r="B86" s="9"/>
      <c r="C86" s="9"/>
      <c r="E86" s="60"/>
      <c r="F86" s="61"/>
      <c r="G86" s="62"/>
      <c r="H86" s="63"/>
      <c r="I86" s="62"/>
      <c r="J86" s="62"/>
      <c r="K86" s="62"/>
      <c r="L86" s="62"/>
      <c r="M86" s="79" t="s">
        <v>155</v>
      </c>
      <c r="N86" s="83" t="str">
        <f>IF(SUM(R84,R86)=0,"",SUM(R84,R86))</f>
        <v/>
      </c>
      <c r="R86" s="64">
        <f>IF(E85="x",2,0)</f>
        <v>0</v>
      </c>
    </row>
    <row r="87" spans="1:18" s="60" customFormat="1" ht="12.75" customHeight="1" thickBot="1" x14ac:dyDescent="0.25">
      <c r="A87" s="101"/>
      <c r="B87" s="102"/>
      <c r="C87" s="102"/>
      <c r="D87" s="103"/>
      <c r="E87" s="19"/>
      <c r="F87" s="66"/>
      <c r="G87" s="68"/>
      <c r="H87" s="103"/>
      <c r="N87" s="66"/>
    </row>
    <row r="88" spans="1:18" ht="19.5" customHeight="1" thickBot="1" x14ac:dyDescent="0.3">
      <c r="A88" s="44">
        <f>+A89+A91+A93</f>
        <v>2</v>
      </c>
      <c r="B88" s="45">
        <f t="shared" ref="B88:C88" si="6">+B89+B91+B93</f>
        <v>3</v>
      </c>
      <c r="C88" s="45">
        <f t="shared" si="6"/>
        <v>0</v>
      </c>
      <c r="D88" s="46"/>
      <c r="E88" s="233" t="s">
        <v>11</v>
      </c>
      <c r="F88" s="197"/>
      <c r="G88" s="197"/>
      <c r="H88" s="197"/>
      <c r="I88" s="197"/>
      <c r="J88" s="197"/>
      <c r="K88" s="197"/>
      <c r="L88" s="197"/>
      <c r="M88" s="197"/>
      <c r="N88" s="47" t="s">
        <v>100</v>
      </c>
      <c r="O88" s="181" t="s">
        <v>101</v>
      </c>
      <c r="P88" s="181"/>
      <c r="Q88" s="181"/>
    </row>
    <row r="89" spans="1:18" ht="20.100000000000001" customHeight="1" x14ac:dyDescent="0.25">
      <c r="A89" s="48">
        <v>2</v>
      </c>
      <c r="B89" s="49"/>
      <c r="C89" s="49"/>
      <c r="E89" s="4"/>
      <c r="F89" s="104" t="s">
        <v>119</v>
      </c>
      <c r="G89" s="105" t="s">
        <v>111</v>
      </c>
      <c r="H89" s="105"/>
      <c r="I89" s="220" t="s">
        <v>175</v>
      </c>
      <c r="J89" s="220"/>
      <c r="K89" s="220"/>
      <c r="L89" s="220"/>
      <c r="M89" s="220"/>
      <c r="N89" s="100">
        <v>2</v>
      </c>
      <c r="O89" s="189"/>
      <c r="P89" s="190"/>
      <c r="Q89" s="191"/>
    </row>
    <row r="90" spans="1:18" s="19" customFormat="1" ht="12.75" customHeight="1" x14ac:dyDescent="0.25">
      <c r="A90" s="74"/>
      <c r="E90" s="75"/>
      <c r="F90" s="75"/>
      <c r="G90" s="76"/>
      <c r="H90" s="76"/>
      <c r="I90" s="76"/>
      <c r="J90" s="76"/>
      <c r="K90" s="76"/>
      <c r="L90" s="76"/>
      <c r="M90" s="76"/>
      <c r="N90" s="78"/>
      <c r="R90" s="64">
        <f>IF(E89="x",2,0)</f>
        <v>0</v>
      </c>
    </row>
    <row r="91" spans="1:18" ht="20.100000000000001" customHeight="1" x14ac:dyDescent="0.25">
      <c r="A91" s="48"/>
      <c r="B91" s="49">
        <v>1</v>
      </c>
      <c r="C91" s="49"/>
      <c r="E91" s="4"/>
      <c r="F91" s="54" t="s">
        <v>113</v>
      </c>
      <c r="G91" s="55" t="s">
        <v>104</v>
      </c>
      <c r="H91" s="49" t="s">
        <v>139</v>
      </c>
      <c r="I91" s="169" t="s">
        <v>191</v>
      </c>
      <c r="J91" s="169"/>
      <c r="K91" s="169"/>
      <c r="L91" s="169"/>
      <c r="M91" s="169"/>
      <c r="N91" s="59">
        <v>1</v>
      </c>
      <c r="O91" s="200"/>
      <c r="P91" s="201"/>
      <c r="Q91" s="202"/>
    </row>
    <row r="92" spans="1:18" s="19" customFormat="1" ht="12.75" customHeight="1" x14ac:dyDescent="0.25">
      <c r="A92" s="74"/>
      <c r="E92" s="75"/>
      <c r="F92" s="75"/>
      <c r="G92" s="76"/>
      <c r="H92" s="76"/>
      <c r="I92" s="76"/>
      <c r="J92" s="76"/>
      <c r="K92" s="76"/>
      <c r="L92" s="76"/>
      <c r="M92" s="76"/>
      <c r="N92" s="78"/>
      <c r="R92" s="64">
        <f>IF(E91="x",1,0)</f>
        <v>0</v>
      </c>
    </row>
    <row r="93" spans="1:18" ht="20.100000000000001" customHeight="1" x14ac:dyDescent="0.25">
      <c r="A93" s="48"/>
      <c r="B93" s="49">
        <v>2</v>
      </c>
      <c r="C93" s="49"/>
      <c r="E93" s="4"/>
      <c r="F93" s="54" t="s">
        <v>118</v>
      </c>
      <c r="G93" s="55" t="s">
        <v>174</v>
      </c>
      <c r="H93" s="73"/>
      <c r="I93" s="169" t="s">
        <v>94</v>
      </c>
      <c r="J93" s="169"/>
      <c r="K93" s="169"/>
      <c r="L93" s="169"/>
      <c r="M93" s="219"/>
      <c r="N93" s="59">
        <v>2</v>
      </c>
      <c r="O93" s="200"/>
      <c r="P93" s="201"/>
      <c r="Q93" s="202"/>
    </row>
    <row r="94" spans="1:18" ht="20.100000000000001" customHeight="1" x14ac:dyDescent="0.2">
      <c r="A94" s="58"/>
      <c r="B94" s="9"/>
      <c r="C94" s="9"/>
      <c r="E94" s="60"/>
      <c r="F94" s="61"/>
      <c r="G94" s="62"/>
      <c r="H94" s="63"/>
      <c r="I94" s="62"/>
      <c r="J94" s="62"/>
      <c r="K94" s="62"/>
      <c r="L94" s="62"/>
      <c r="M94" s="79" t="s">
        <v>156</v>
      </c>
      <c r="N94" s="83" t="str">
        <f>IF(SUM(R90,R92,R94)=0,"",SUM(R90,R92,R94))</f>
        <v/>
      </c>
      <c r="R94" s="64">
        <f>IF(E93="x",2,0)</f>
        <v>0</v>
      </c>
    </row>
    <row r="95" spans="1:18" ht="12.75" customHeight="1" thickBot="1" x14ac:dyDescent="0.3">
      <c r="A95" s="39" t="s">
        <v>124</v>
      </c>
      <c r="B95" s="40" t="s">
        <v>183</v>
      </c>
      <c r="C95" s="40" t="s">
        <v>184</v>
      </c>
    </row>
    <row r="96" spans="1:18" ht="19.5" customHeight="1" thickBot="1" x14ac:dyDescent="0.3">
      <c r="A96" s="44">
        <f>+A97+A99+A101</f>
        <v>2</v>
      </c>
      <c r="B96" s="45">
        <f t="shared" ref="B96:C96" si="7">+B97+B99+B101</f>
        <v>0</v>
      </c>
      <c r="C96" s="45">
        <f t="shared" si="7"/>
        <v>4</v>
      </c>
      <c r="D96" s="46"/>
      <c r="E96" s="173" t="s">
        <v>12</v>
      </c>
      <c r="F96" s="173"/>
      <c r="G96" s="173"/>
      <c r="H96" s="173"/>
      <c r="I96" s="173"/>
      <c r="J96" s="173"/>
      <c r="K96" s="173"/>
      <c r="L96" s="173"/>
      <c r="M96" s="173"/>
      <c r="N96" s="47" t="s">
        <v>100</v>
      </c>
      <c r="O96" s="181" t="s">
        <v>101</v>
      </c>
      <c r="P96" s="181"/>
      <c r="Q96" s="181"/>
    </row>
    <row r="97" spans="1:18" ht="20.100000000000001" customHeight="1" x14ac:dyDescent="0.25">
      <c r="A97" s="48">
        <v>2</v>
      </c>
      <c r="B97" s="49"/>
      <c r="C97" s="49"/>
      <c r="E97" s="4"/>
      <c r="F97" s="104" t="s">
        <v>119</v>
      </c>
      <c r="G97" s="105" t="s">
        <v>111</v>
      </c>
      <c r="H97" s="105"/>
      <c r="I97" s="220" t="s">
        <v>54</v>
      </c>
      <c r="J97" s="220"/>
      <c r="K97" s="220"/>
      <c r="L97" s="220"/>
      <c r="M97" s="220"/>
      <c r="N97" s="106">
        <v>2</v>
      </c>
      <c r="O97" s="200"/>
      <c r="P97" s="201"/>
      <c r="Q97" s="202"/>
    </row>
    <row r="98" spans="1:18" s="19" customFormat="1" ht="12.75" customHeight="1" x14ac:dyDescent="0.25">
      <c r="A98" s="74"/>
      <c r="E98" s="75"/>
      <c r="F98" s="75"/>
      <c r="G98" s="76"/>
      <c r="H98" s="76"/>
      <c r="I98" s="76"/>
      <c r="J98" s="76"/>
      <c r="K98" s="76"/>
      <c r="L98" s="76"/>
      <c r="M98" s="76"/>
      <c r="N98" s="78"/>
      <c r="R98" s="64">
        <f>IF(E97="x",2,0)</f>
        <v>0</v>
      </c>
    </row>
    <row r="99" spans="1:18" ht="20.100000000000001" customHeight="1" x14ac:dyDescent="0.25">
      <c r="A99" s="48"/>
      <c r="B99" s="49"/>
      <c r="C99" s="49">
        <v>1</v>
      </c>
      <c r="E99" s="4"/>
      <c r="F99" s="54" t="s">
        <v>113</v>
      </c>
      <c r="G99" s="55" t="s">
        <v>174</v>
      </c>
      <c r="H99" s="73"/>
      <c r="I99" s="198" t="s">
        <v>176</v>
      </c>
      <c r="J99" s="238"/>
      <c r="K99" s="238"/>
      <c r="L99" s="238"/>
      <c r="M99" s="239"/>
      <c r="N99" s="59">
        <v>1</v>
      </c>
      <c r="O99" s="200"/>
      <c r="P99" s="201"/>
      <c r="Q99" s="202"/>
    </row>
    <row r="100" spans="1:18" s="19" customFormat="1" ht="12.75" customHeight="1" x14ac:dyDescent="0.25">
      <c r="A100" s="74"/>
      <c r="E100" s="75"/>
      <c r="F100" s="75"/>
      <c r="G100" s="76"/>
      <c r="H100" s="76"/>
      <c r="I100" s="76"/>
      <c r="J100" s="76"/>
      <c r="K100" s="76"/>
      <c r="L100" s="76"/>
      <c r="M100" s="76"/>
      <c r="N100" s="78"/>
      <c r="R100" s="64">
        <f>IF(E99="x",1,0)</f>
        <v>0</v>
      </c>
    </row>
    <row r="101" spans="1:18" ht="20.100000000000001" customHeight="1" x14ac:dyDescent="0.25">
      <c r="A101" s="48"/>
      <c r="B101" s="49"/>
      <c r="C101" s="49">
        <v>3</v>
      </c>
      <c r="E101" s="4"/>
      <c r="F101" s="54" t="s">
        <v>118</v>
      </c>
      <c r="G101" s="55" t="s">
        <v>174</v>
      </c>
      <c r="H101" s="73"/>
      <c r="I101" s="169" t="s">
        <v>95</v>
      </c>
      <c r="J101" s="174"/>
      <c r="K101" s="174"/>
      <c r="L101" s="174"/>
      <c r="M101" s="211"/>
      <c r="N101" s="59">
        <v>3</v>
      </c>
      <c r="O101" s="200"/>
      <c r="P101" s="201"/>
      <c r="Q101" s="202"/>
    </row>
    <row r="102" spans="1:18" ht="20.100000000000001" customHeight="1" x14ac:dyDescent="0.2">
      <c r="A102" s="58"/>
      <c r="B102" s="9"/>
      <c r="C102" s="9"/>
      <c r="E102" s="60"/>
      <c r="F102" s="61"/>
      <c r="G102" s="62"/>
      <c r="H102" s="63"/>
      <c r="I102" s="62"/>
      <c r="J102" s="62"/>
      <c r="K102" s="62"/>
      <c r="L102" s="62"/>
      <c r="M102" s="79" t="s">
        <v>157</v>
      </c>
      <c r="N102" s="83" t="str">
        <f>IF(SUM(R98,R100,R102)=0,"",SUM(R98,R100,R102))</f>
        <v/>
      </c>
      <c r="R102" s="64">
        <f>IF(E101="x",3,0)</f>
        <v>0</v>
      </c>
    </row>
    <row r="103" spans="1:18" s="60" customFormat="1" ht="12.75" customHeight="1" thickBot="1" x14ac:dyDescent="0.25">
      <c r="A103" s="101"/>
      <c r="B103" s="102"/>
      <c r="C103" s="102"/>
      <c r="D103" s="103"/>
      <c r="E103" s="19"/>
      <c r="F103" s="66"/>
      <c r="G103" s="68"/>
      <c r="H103" s="103"/>
      <c r="N103" s="66"/>
    </row>
    <row r="104" spans="1:18" ht="19.5" customHeight="1" thickBot="1" x14ac:dyDescent="0.3">
      <c r="A104" s="44">
        <f>+A105+A107+A109+A111</f>
        <v>3</v>
      </c>
      <c r="B104" s="45">
        <f t="shared" ref="B104:C104" si="8">+B105+B107+B109+B111</f>
        <v>5</v>
      </c>
      <c r="C104" s="45">
        <f t="shared" si="8"/>
        <v>0</v>
      </c>
      <c r="D104" s="46"/>
      <c r="E104" s="173" t="s">
        <v>43</v>
      </c>
      <c r="F104" s="173"/>
      <c r="G104" s="173"/>
      <c r="H104" s="173"/>
      <c r="I104" s="173"/>
      <c r="J104" s="173"/>
      <c r="K104" s="173"/>
      <c r="L104" s="173"/>
      <c r="M104" s="173"/>
      <c r="N104" s="47" t="s">
        <v>100</v>
      </c>
      <c r="O104" s="181" t="s">
        <v>101</v>
      </c>
      <c r="P104" s="181"/>
      <c r="Q104" s="181"/>
    </row>
    <row r="105" spans="1:18" ht="20.100000000000001" customHeight="1" x14ac:dyDescent="0.25">
      <c r="A105" s="48">
        <v>1</v>
      </c>
      <c r="B105" s="49"/>
      <c r="C105" s="49"/>
      <c r="E105" s="4"/>
      <c r="F105" s="104" t="s">
        <v>119</v>
      </c>
      <c r="G105" s="105" t="s">
        <v>111</v>
      </c>
      <c r="H105" s="105"/>
      <c r="I105" s="220" t="s">
        <v>177</v>
      </c>
      <c r="J105" s="220"/>
      <c r="K105" s="220"/>
      <c r="L105" s="220"/>
      <c r="M105" s="220"/>
      <c r="N105" s="107">
        <v>1</v>
      </c>
      <c r="O105" s="200"/>
      <c r="P105" s="201"/>
      <c r="Q105" s="202"/>
    </row>
    <row r="106" spans="1:18" s="19" customFormat="1" ht="12.75" customHeight="1" x14ac:dyDescent="0.25">
      <c r="A106" s="74"/>
      <c r="E106" s="75"/>
      <c r="F106" s="75"/>
      <c r="G106" s="76"/>
      <c r="H106" s="76"/>
      <c r="I106" s="76"/>
      <c r="J106" s="76"/>
      <c r="K106" s="76"/>
      <c r="L106" s="76"/>
      <c r="M106" s="76"/>
      <c r="N106" s="78"/>
      <c r="R106" s="64">
        <f>IF(E105="x",1,0)</f>
        <v>0</v>
      </c>
    </row>
    <row r="107" spans="1:18" ht="20.100000000000001" customHeight="1" x14ac:dyDescent="0.25">
      <c r="A107" s="48">
        <v>2</v>
      </c>
      <c r="B107" s="49"/>
      <c r="C107" s="49"/>
      <c r="E107" s="4"/>
      <c r="F107" s="54" t="s">
        <v>113</v>
      </c>
      <c r="G107" s="55" t="s">
        <v>174</v>
      </c>
      <c r="H107" s="73"/>
      <c r="I107" s="169" t="s">
        <v>178</v>
      </c>
      <c r="J107" s="169"/>
      <c r="K107" s="169"/>
      <c r="L107" s="169"/>
      <c r="M107" s="169"/>
      <c r="N107" s="59">
        <v>2</v>
      </c>
      <c r="O107" s="200"/>
      <c r="P107" s="201"/>
      <c r="Q107" s="202"/>
    </row>
    <row r="108" spans="1:18" s="19" customFormat="1" ht="12.75" customHeight="1" x14ac:dyDescent="0.25">
      <c r="A108" s="74"/>
      <c r="E108" s="75"/>
      <c r="F108" s="75"/>
      <c r="G108" s="76"/>
      <c r="H108" s="76"/>
      <c r="I108" s="76"/>
      <c r="J108" s="76"/>
      <c r="K108" s="76"/>
      <c r="L108" s="76"/>
      <c r="M108" s="76"/>
      <c r="N108" s="78"/>
      <c r="R108" s="64">
        <f>IF(E107="x",2,0)</f>
        <v>0</v>
      </c>
    </row>
    <row r="109" spans="1:18" ht="20.100000000000001" customHeight="1" x14ac:dyDescent="0.25">
      <c r="A109" s="48"/>
      <c r="B109" s="49">
        <v>2</v>
      </c>
      <c r="C109" s="49"/>
      <c r="E109" s="4"/>
      <c r="F109" s="54" t="s">
        <v>118</v>
      </c>
      <c r="G109" s="55" t="s">
        <v>174</v>
      </c>
      <c r="H109" s="73"/>
      <c r="I109" s="169" t="s">
        <v>179</v>
      </c>
      <c r="J109" s="169"/>
      <c r="K109" s="169"/>
      <c r="L109" s="169"/>
      <c r="M109" s="169"/>
      <c r="N109" s="59">
        <v>2</v>
      </c>
      <c r="O109" s="200"/>
      <c r="P109" s="201"/>
      <c r="Q109" s="202"/>
    </row>
    <row r="110" spans="1:18" s="19" customFormat="1" ht="12.75" customHeight="1" x14ac:dyDescent="0.25">
      <c r="A110" s="74"/>
      <c r="E110" s="75"/>
      <c r="F110" s="75"/>
      <c r="G110" s="76"/>
      <c r="H110" s="76"/>
      <c r="I110" s="76"/>
      <c r="J110" s="76"/>
      <c r="K110" s="76"/>
      <c r="L110" s="76"/>
      <c r="M110" s="76"/>
      <c r="N110" s="78"/>
      <c r="R110" s="64">
        <f>IF(E109="x",2,0)</f>
        <v>0</v>
      </c>
    </row>
    <row r="111" spans="1:18" ht="20.100000000000001" customHeight="1" x14ac:dyDescent="0.25">
      <c r="A111" s="48"/>
      <c r="B111" s="49">
        <v>3</v>
      </c>
      <c r="C111" s="49"/>
      <c r="E111" s="4"/>
      <c r="F111" s="54" t="s">
        <v>115</v>
      </c>
      <c r="G111" s="55" t="s">
        <v>174</v>
      </c>
      <c r="H111" s="73"/>
      <c r="I111" s="169" t="s">
        <v>180</v>
      </c>
      <c r="J111" s="169"/>
      <c r="K111" s="169"/>
      <c r="L111" s="169"/>
      <c r="M111" s="169"/>
      <c r="N111" s="108">
        <v>3</v>
      </c>
      <c r="O111" s="200"/>
      <c r="P111" s="201"/>
      <c r="Q111" s="202"/>
    </row>
    <row r="112" spans="1:18" ht="20.100000000000001" customHeight="1" x14ac:dyDescent="0.2">
      <c r="A112" s="58"/>
      <c r="B112" s="9"/>
      <c r="C112" s="9"/>
      <c r="E112" s="60"/>
      <c r="F112" s="61"/>
      <c r="G112" s="62"/>
      <c r="H112" s="63"/>
      <c r="I112" s="62"/>
      <c r="J112" s="62"/>
      <c r="K112" s="62"/>
      <c r="L112" s="62"/>
      <c r="M112" s="63" t="s">
        <v>158</v>
      </c>
      <c r="N112" s="64" t="str">
        <f>IF(SUM(R106,R108,R110,R112)=0,"",SUM(R106,R108,R110,R112))</f>
        <v/>
      </c>
      <c r="R112" s="64">
        <f>IF(E111="x",3,0)</f>
        <v>0</v>
      </c>
    </row>
    <row r="113" spans="1:18" s="60" customFormat="1" ht="12.75" customHeight="1" thickBot="1" x14ac:dyDescent="0.25">
      <c r="A113" s="101"/>
      <c r="B113" s="102"/>
      <c r="C113" s="102"/>
      <c r="D113" s="103"/>
      <c r="E113" s="19"/>
      <c r="F113" s="66"/>
      <c r="G113" s="68"/>
      <c r="H113" s="103"/>
      <c r="N113" s="66"/>
    </row>
    <row r="114" spans="1:18" ht="19.5" customHeight="1" thickBot="1" x14ac:dyDescent="0.3">
      <c r="A114" s="44">
        <f>+A115</f>
        <v>3</v>
      </c>
      <c r="B114" s="45">
        <f t="shared" ref="B114:C114" si="9">+B115</f>
        <v>0</v>
      </c>
      <c r="C114" s="45">
        <f t="shared" si="9"/>
        <v>0</v>
      </c>
      <c r="D114" s="46"/>
      <c r="E114" s="173" t="s">
        <v>0</v>
      </c>
      <c r="F114" s="173"/>
      <c r="G114" s="173"/>
      <c r="H114" s="173"/>
      <c r="I114" s="173"/>
      <c r="J114" s="173"/>
      <c r="K114" s="173"/>
      <c r="L114" s="173"/>
      <c r="M114" s="173"/>
      <c r="N114" s="47" t="s">
        <v>100</v>
      </c>
      <c r="O114" s="181" t="s">
        <v>101</v>
      </c>
      <c r="P114" s="181"/>
      <c r="Q114" s="181"/>
    </row>
    <row r="115" spans="1:18" ht="20.100000000000001" customHeight="1" x14ac:dyDescent="0.25">
      <c r="A115" s="48">
        <v>3</v>
      </c>
      <c r="B115" s="49"/>
      <c r="C115" s="49"/>
      <c r="E115" s="4"/>
      <c r="F115" s="104" t="s">
        <v>119</v>
      </c>
      <c r="G115" s="105" t="s">
        <v>111</v>
      </c>
      <c r="H115" s="105"/>
      <c r="I115" s="234" t="s">
        <v>3</v>
      </c>
      <c r="J115" s="235"/>
      <c r="K115" s="235"/>
      <c r="L115" s="235"/>
      <c r="M115" s="236"/>
      <c r="N115" s="106">
        <v>3</v>
      </c>
      <c r="O115" s="201"/>
      <c r="P115" s="201"/>
      <c r="Q115" s="202"/>
    </row>
    <row r="116" spans="1:18" ht="20.100000000000001" customHeight="1" x14ac:dyDescent="0.2">
      <c r="A116" s="58"/>
      <c r="B116" s="9"/>
      <c r="C116" s="9"/>
      <c r="E116" s="60"/>
      <c r="F116" s="61"/>
      <c r="G116" s="62"/>
      <c r="H116" s="63"/>
      <c r="I116" s="62"/>
      <c r="J116" s="62"/>
      <c r="K116" s="62"/>
      <c r="L116" s="62"/>
      <c r="M116" s="93" t="s">
        <v>159</v>
      </c>
      <c r="N116" s="80" t="str">
        <f>IF(R116=0,"",R116)</f>
        <v/>
      </c>
      <c r="R116" s="64">
        <f>IF(E115="x",3,0)</f>
        <v>0</v>
      </c>
    </row>
    <row r="117" spans="1:18" s="60" customFormat="1" ht="12.75" customHeight="1" thickBot="1" x14ac:dyDescent="0.25">
      <c r="A117" s="101"/>
      <c r="B117" s="102"/>
      <c r="C117" s="102"/>
      <c r="D117" s="103"/>
      <c r="E117" s="7"/>
      <c r="F117" s="66"/>
      <c r="G117" s="68"/>
      <c r="H117" s="103"/>
      <c r="N117" s="66"/>
    </row>
    <row r="118" spans="1:18" ht="19.5" customHeight="1" thickBot="1" x14ac:dyDescent="0.3">
      <c r="A118" s="44">
        <f>+A119</f>
        <v>3</v>
      </c>
      <c r="B118" s="45">
        <f t="shared" ref="B118:C118" si="10">+B119</f>
        <v>0</v>
      </c>
      <c r="C118" s="45">
        <f t="shared" si="10"/>
        <v>0</v>
      </c>
      <c r="D118" s="46"/>
      <c r="E118" s="173" t="s">
        <v>1</v>
      </c>
      <c r="F118" s="173"/>
      <c r="G118" s="173"/>
      <c r="H118" s="173"/>
      <c r="I118" s="173"/>
      <c r="J118" s="173"/>
      <c r="K118" s="173"/>
      <c r="L118" s="173"/>
      <c r="M118" s="173"/>
      <c r="N118" s="47" t="s">
        <v>100</v>
      </c>
      <c r="O118" s="181" t="s">
        <v>101</v>
      </c>
      <c r="P118" s="181"/>
      <c r="Q118" s="181"/>
    </row>
    <row r="119" spans="1:18" ht="20.100000000000001" customHeight="1" x14ac:dyDescent="0.25">
      <c r="A119" s="48">
        <v>3</v>
      </c>
      <c r="B119" s="49"/>
      <c r="C119" s="49"/>
      <c r="E119" s="4"/>
      <c r="F119" s="54" t="s">
        <v>119</v>
      </c>
      <c r="G119" s="55" t="s">
        <v>174</v>
      </c>
      <c r="H119" s="73"/>
      <c r="I119" s="169" t="s">
        <v>106</v>
      </c>
      <c r="J119" s="174"/>
      <c r="K119" s="174"/>
      <c r="L119" s="174"/>
      <c r="M119" s="175"/>
      <c r="N119" s="59">
        <v>3</v>
      </c>
      <c r="O119" s="200"/>
      <c r="P119" s="201"/>
      <c r="Q119" s="202"/>
    </row>
    <row r="120" spans="1:18" ht="20.100000000000001" customHeight="1" x14ac:dyDescent="0.2">
      <c r="A120" s="58"/>
      <c r="B120" s="9"/>
      <c r="C120" s="9"/>
      <c r="E120" s="60"/>
      <c r="F120" s="61"/>
      <c r="G120" s="62"/>
      <c r="H120" s="63"/>
      <c r="I120" s="62"/>
      <c r="J120" s="62"/>
      <c r="K120" s="62"/>
      <c r="L120" s="62"/>
      <c r="M120" s="79" t="s">
        <v>160</v>
      </c>
      <c r="N120" s="80" t="str">
        <f>IF(R120=0,"",R120)</f>
        <v/>
      </c>
      <c r="R120" s="64">
        <f>IF(E119="x",3,0)</f>
        <v>0</v>
      </c>
    </row>
    <row r="121" spans="1:18" ht="12.75" customHeight="1" x14ac:dyDescent="0.25">
      <c r="A121" s="53"/>
      <c r="B121" s="9"/>
      <c r="C121" s="9"/>
    </row>
    <row r="122" spans="1:18" ht="14.1" customHeight="1" x14ac:dyDescent="0.25">
      <c r="A122" s="53"/>
      <c r="B122" s="9"/>
      <c r="C122" s="9"/>
      <c r="L122" s="230" t="s">
        <v>57</v>
      </c>
      <c r="M122" s="231"/>
      <c r="N122" s="94" t="str">
        <f>IF(SUM(N86,N94,N102,N112,N116,N120)=0,"",SUM(N86,N94,N102,N112,N116,N120))</f>
        <v/>
      </c>
    </row>
    <row r="123" spans="1:18" ht="12.75" customHeight="1" x14ac:dyDescent="0.2">
      <c r="A123" s="65" t="s">
        <v>124</v>
      </c>
      <c r="B123" s="66" t="s">
        <v>183</v>
      </c>
      <c r="C123" s="66" t="s">
        <v>184</v>
      </c>
    </row>
    <row r="124" spans="1:18" ht="12.75" customHeight="1" thickBot="1" x14ac:dyDescent="0.25">
      <c r="A124" s="65"/>
      <c r="B124" s="66"/>
      <c r="C124" s="66"/>
    </row>
    <row r="125" spans="1:18" ht="20.100000000000001" customHeight="1" thickBot="1" x14ac:dyDescent="0.3">
      <c r="A125" s="109">
        <f>+A127+A135+A141</f>
        <v>9</v>
      </c>
      <c r="B125" s="110"/>
      <c r="C125" s="110"/>
      <c r="D125" s="111"/>
      <c r="E125" s="237" t="s">
        <v>23</v>
      </c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</row>
    <row r="126" spans="1:18" ht="12.75" customHeight="1" thickBot="1" x14ac:dyDescent="0.3">
      <c r="A126" s="112"/>
      <c r="B126" s="9"/>
      <c r="C126" s="9"/>
      <c r="N126" s="7"/>
    </row>
    <row r="127" spans="1:18" ht="19.5" customHeight="1" thickBot="1" x14ac:dyDescent="0.3">
      <c r="A127" s="44">
        <f>+A128+A130</f>
        <v>1</v>
      </c>
      <c r="B127" s="45">
        <f t="shared" ref="B127:C127" si="11">+B128+B130</f>
        <v>5</v>
      </c>
      <c r="C127" s="45">
        <f t="shared" si="11"/>
        <v>6</v>
      </c>
      <c r="D127" s="46"/>
      <c r="E127" s="173" t="s">
        <v>24</v>
      </c>
      <c r="F127" s="173"/>
      <c r="G127" s="173"/>
      <c r="H127" s="173"/>
      <c r="I127" s="173"/>
      <c r="J127" s="173"/>
      <c r="K127" s="173"/>
      <c r="L127" s="173"/>
      <c r="M127" s="173"/>
      <c r="N127" s="47" t="s">
        <v>100</v>
      </c>
      <c r="O127" s="181" t="s">
        <v>101</v>
      </c>
      <c r="P127" s="181"/>
      <c r="Q127" s="181"/>
    </row>
    <row r="128" spans="1:18" ht="20.100000000000001" customHeight="1" x14ac:dyDescent="0.25">
      <c r="A128" s="48">
        <v>1</v>
      </c>
      <c r="B128" s="49"/>
      <c r="C128" s="49"/>
      <c r="E128" s="4"/>
      <c r="F128" s="113" t="s">
        <v>119</v>
      </c>
      <c r="G128" s="114" t="s">
        <v>111</v>
      </c>
      <c r="H128" s="114"/>
      <c r="I128" s="188" t="s">
        <v>68</v>
      </c>
      <c r="J128" s="188"/>
      <c r="K128" s="188"/>
      <c r="L128" s="188"/>
      <c r="M128" s="188"/>
      <c r="N128" s="115">
        <v>1</v>
      </c>
      <c r="O128" s="183"/>
      <c r="P128" s="183"/>
      <c r="Q128" s="183"/>
    </row>
    <row r="129" spans="1:18" s="19" customFormat="1" ht="12.75" customHeight="1" x14ac:dyDescent="0.25">
      <c r="A129" s="74"/>
      <c r="E129" s="75"/>
      <c r="F129" s="75"/>
      <c r="G129" s="76"/>
      <c r="H129" s="76"/>
      <c r="I129" s="76"/>
      <c r="J129" s="76"/>
      <c r="K129" s="76"/>
      <c r="L129" s="76"/>
      <c r="M129" s="76"/>
      <c r="N129" s="78"/>
      <c r="R129" s="64">
        <f>IF(E128="x",1,0)</f>
        <v>0</v>
      </c>
    </row>
    <row r="130" spans="1:18" ht="20.100000000000001" customHeight="1" x14ac:dyDescent="0.25">
      <c r="A130" s="48"/>
      <c r="B130" s="49">
        <v>5</v>
      </c>
      <c r="C130" s="49">
        <v>6</v>
      </c>
      <c r="E130" s="4"/>
      <c r="F130" s="54" t="s">
        <v>113</v>
      </c>
      <c r="G130" s="55" t="s">
        <v>61</v>
      </c>
      <c r="H130" s="73"/>
      <c r="I130" s="169" t="s">
        <v>5</v>
      </c>
      <c r="J130" s="169"/>
      <c r="K130" s="169"/>
      <c r="L130" s="169"/>
      <c r="M130" s="169"/>
      <c r="N130" s="170" t="s">
        <v>4</v>
      </c>
      <c r="O130" s="200"/>
      <c r="P130" s="201"/>
      <c r="Q130" s="202"/>
    </row>
    <row r="131" spans="1:18" ht="20.100000000000001" customHeight="1" x14ac:dyDescent="0.25">
      <c r="A131" s="58"/>
      <c r="B131" s="9"/>
      <c r="C131" s="9"/>
      <c r="E131" s="4"/>
      <c r="F131" s="54" t="s">
        <v>118</v>
      </c>
      <c r="G131" s="55" t="s">
        <v>61</v>
      </c>
      <c r="I131" s="169" t="s">
        <v>165</v>
      </c>
      <c r="J131" s="169"/>
      <c r="K131" s="169"/>
      <c r="L131" s="169"/>
      <c r="M131" s="169"/>
      <c r="N131" s="171"/>
      <c r="O131" s="200"/>
      <c r="P131" s="201"/>
      <c r="Q131" s="202"/>
    </row>
    <row r="132" spans="1:18" ht="20.100000000000001" customHeight="1" x14ac:dyDescent="0.25">
      <c r="A132" s="58"/>
      <c r="B132" s="9"/>
      <c r="C132" s="9"/>
      <c r="E132" s="4"/>
      <c r="F132" s="54" t="s">
        <v>115</v>
      </c>
      <c r="G132" s="55" t="s">
        <v>61</v>
      </c>
      <c r="H132" s="73"/>
      <c r="I132" s="169" t="s">
        <v>166</v>
      </c>
      <c r="J132" s="169"/>
      <c r="K132" s="169"/>
      <c r="L132" s="169"/>
      <c r="M132" s="169"/>
      <c r="N132" s="172"/>
      <c r="O132" s="200"/>
      <c r="P132" s="201"/>
      <c r="Q132" s="202"/>
    </row>
    <row r="133" spans="1:18" ht="20.100000000000001" customHeight="1" x14ac:dyDescent="0.2">
      <c r="A133" s="58"/>
      <c r="B133" s="9"/>
      <c r="C133" s="9"/>
      <c r="E133" s="60"/>
      <c r="F133" s="61"/>
      <c r="G133" s="62"/>
      <c r="H133" s="63"/>
      <c r="I133" s="62"/>
      <c r="J133" s="62"/>
      <c r="K133" s="62"/>
      <c r="L133" s="62"/>
      <c r="M133" s="63" t="s">
        <v>167</v>
      </c>
      <c r="N133" s="116" t="str">
        <f>IF(SUM(R129,N130)=0,"",SUM(R129,N130))</f>
        <v/>
      </c>
    </row>
    <row r="134" spans="1:18" s="60" customFormat="1" ht="12.75" customHeight="1" thickBot="1" x14ac:dyDescent="0.25">
      <c r="A134" s="101"/>
      <c r="B134" s="102"/>
      <c r="C134" s="102"/>
      <c r="D134" s="103"/>
      <c r="E134" s="19"/>
      <c r="F134" s="66"/>
      <c r="G134" s="68"/>
      <c r="H134" s="103"/>
      <c r="N134" s="66"/>
    </row>
    <row r="135" spans="1:18" ht="19.5" customHeight="1" thickBot="1" x14ac:dyDescent="0.3">
      <c r="A135" s="44">
        <f>+A136+A138</f>
        <v>4</v>
      </c>
      <c r="B135" s="45">
        <f t="shared" ref="B135:C135" si="12">+B136+B138</f>
        <v>0</v>
      </c>
      <c r="C135" s="45">
        <f t="shared" si="12"/>
        <v>0</v>
      </c>
      <c r="D135" s="46"/>
      <c r="E135" s="173" t="s">
        <v>25</v>
      </c>
      <c r="F135" s="173"/>
      <c r="G135" s="173"/>
      <c r="H135" s="173"/>
      <c r="I135" s="173"/>
      <c r="J135" s="173"/>
      <c r="K135" s="173"/>
      <c r="L135" s="173"/>
      <c r="M135" s="173"/>
      <c r="N135" s="47" t="s">
        <v>100</v>
      </c>
      <c r="O135" s="181" t="s">
        <v>101</v>
      </c>
      <c r="P135" s="181"/>
      <c r="Q135" s="181"/>
    </row>
    <row r="136" spans="1:18" ht="20.100000000000001" customHeight="1" x14ac:dyDescent="0.25">
      <c r="A136" s="48">
        <v>2</v>
      </c>
      <c r="B136" s="49"/>
      <c r="C136" s="49"/>
      <c r="E136" s="5"/>
      <c r="F136" s="113" t="s">
        <v>119</v>
      </c>
      <c r="G136" s="114" t="s">
        <v>111</v>
      </c>
      <c r="H136" s="114"/>
      <c r="I136" s="188" t="s">
        <v>107</v>
      </c>
      <c r="J136" s="188"/>
      <c r="K136" s="188"/>
      <c r="L136" s="188"/>
      <c r="M136" s="188"/>
      <c r="N136" s="117">
        <v>2</v>
      </c>
      <c r="O136" s="189"/>
      <c r="P136" s="190"/>
      <c r="Q136" s="191"/>
    </row>
    <row r="137" spans="1:18" s="19" customFormat="1" ht="12.75" customHeight="1" x14ac:dyDescent="0.25">
      <c r="A137" s="74"/>
      <c r="E137" s="75"/>
      <c r="F137" s="75"/>
      <c r="G137" s="76"/>
      <c r="H137" s="76"/>
      <c r="I137" s="76"/>
      <c r="J137" s="76"/>
      <c r="K137" s="76"/>
      <c r="L137" s="76"/>
      <c r="M137" s="76"/>
      <c r="N137" s="78"/>
      <c r="R137" s="64">
        <f>IF(E136="x",2,0)</f>
        <v>0</v>
      </c>
    </row>
    <row r="138" spans="1:18" ht="20.100000000000001" customHeight="1" x14ac:dyDescent="0.25">
      <c r="A138" s="48">
        <v>2</v>
      </c>
      <c r="B138" s="49"/>
      <c r="C138" s="49"/>
      <c r="E138" s="4"/>
      <c r="F138" s="54" t="s">
        <v>113</v>
      </c>
      <c r="G138" s="55" t="s">
        <v>174</v>
      </c>
      <c r="H138" s="73"/>
      <c r="I138" s="169" t="s">
        <v>53</v>
      </c>
      <c r="J138" s="169"/>
      <c r="K138" s="169"/>
      <c r="L138" s="169"/>
      <c r="M138" s="169"/>
      <c r="N138" s="59">
        <v>2</v>
      </c>
      <c r="O138" s="200"/>
      <c r="P138" s="201"/>
      <c r="Q138" s="202"/>
    </row>
    <row r="139" spans="1:18" ht="20.100000000000001" customHeight="1" x14ac:dyDescent="0.2">
      <c r="A139" s="58"/>
      <c r="B139" s="9"/>
      <c r="C139" s="9"/>
      <c r="E139" s="60"/>
      <c r="F139" s="61"/>
      <c r="G139" s="62"/>
      <c r="H139" s="63"/>
      <c r="I139" s="62"/>
      <c r="J139" s="62"/>
      <c r="K139" s="62"/>
      <c r="L139" s="62"/>
      <c r="M139" s="63" t="s">
        <v>168</v>
      </c>
      <c r="N139" s="64" t="str">
        <f>IF(SUM(R137,R139)=0,"",SUM(R137,R139))</f>
        <v/>
      </c>
      <c r="R139" s="64">
        <f>IF(E138="x",2,0)</f>
        <v>0</v>
      </c>
    </row>
    <row r="140" spans="1:18" s="60" customFormat="1" ht="12.75" customHeight="1" thickBot="1" x14ac:dyDescent="0.25">
      <c r="A140" s="101"/>
      <c r="B140" s="102"/>
      <c r="C140" s="102"/>
      <c r="D140" s="103"/>
      <c r="E140" s="7"/>
      <c r="F140" s="66"/>
      <c r="G140" s="68"/>
      <c r="H140" s="103"/>
      <c r="N140" s="66"/>
    </row>
    <row r="141" spans="1:18" ht="19.5" customHeight="1" thickBot="1" x14ac:dyDescent="0.3">
      <c r="A141" s="44">
        <f>+A142+A144</f>
        <v>4</v>
      </c>
      <c r="B141" s="45">
        <f t="shared" ref="B141:C141" si="13">+B142+B144</f>
        <v>0</v>
      </c>
      <c r="C141" s="45">
        <f t="shared" si="13"/>
        <v>0</v>
      </c>
      <c r="D141" s="46"/>
      <c r="E141" s="173" t="s">
        <v>26</v>
      </c>
      <c r="F141" s="173"/>
      <c r="G141" s="173"/>
      <c r="H141" s="173"/>
      <c r="I141" s="173"/>
      <c r="J141" s="173"/>
      <c r="K141" s="173"/>
      <c r="L141" s="173"/>
      <c r="M141" s="173"/>
      <c r="N141" s="47" t="s">
        <v>100</v>
      </c>
      <c r="O141" s="181" t="s">
        <v>101</v>
      </c>
      <c r="P141" s="181"/>
      <c r="Q141" s="181"/>
    </row>
    <row r="142" spans="1:18" ht="20.100000000000001" customHeight="1" x14ac:dyDescent="0.25">
      <c r="A142" s="48">
        <v>2</v>
      </c>
      <c r="B142" s="49"/>
      <c r="C142" s="49"/>
      <c r="E142" s="4"/>
      <c r="F142" s="54" t="s">
        <v>119</v>
      </c>
      <c r="G142" s="55" t="s">
        <v>104</v>
      </c>
      <c r="H142" s="49" t="s">
        <v>139</v>
      </c>
      <c r="I142" s="169" t="s">
        <v>76</v>
      </c>
      <c r="J142" s="169"/>
      <c r="K142" s="169"/>
      <c r="L142" s="169"/>
      <c r="M142" s="169"/>
      <c r="N142" s="59">
        <v>2</v>
      </c>
      <c r="O142" s="183"/>
      <c r="P142" s="183"/>
      <c r="Q142" s="183"/>
    </row>
    <row r="143" spans="1:18" s="19" customFormat="1" ht="12.75" customHeight="1" x14ac:dyDescent="0.25">
      <c r="A143" s="74"/>
      <c r="E143" s="75"/>
      <c r="F143" s="75"/>
      <c r="G143" s="76"/>
      <c r="I143" s="76"/>
      <c r="J143" s="76"/>
      <c r="K143" s="76"/>
      <c r="L143" s="76"/>
      <c r="M143" s="76"/>
      <c r="N143" s="78"/>
      <c r="R143" s="64">
        <f>IF(E142="x",2,0)</f>
        <v>0</v>
      </c>
    </row>
    <row r="144" spans="1:18" ht="20.100000000000001" customHeight="1" x14ac:dyDescent="0.25">
      <c r="A144" s="48">
        <v>2</v>
      </c>
      <c r="B144" s="49"/>
      <c r="C144" s="49"/>
      <c r="E144" s="4"/>
      <c r="F144" s="54" t="s">
        <v>113</v>
      </c>
      <c r="G144" s="55" t="s">
        <v>104</v>
      </c>
      <c r="H144" s="49" t="s">
        <v>139</v>
      </c>
      <c r="I144" s="169" t="s">
        <v>77</v>
      </c>
      <c r="J144" s="169"/>
      <c r="K144" s="169"/>
      <c r="L144" s="169"/>
      <c r="M144" s="169"/>
      <c r="N144" s="59">
        <v>2</v>
      </c>
      <c r="O144" s="200"/>
      <c r="P144" s="201"/>
      <c r="Q144" s="202"/>
    </row>
    <row r="145" spans="1:18" ht="18.95" customHeight="1" x14ac:dyDescent="0.2">
      <c r="A145" s="58"/>
      <c r="B145" s="9"/>
      <c r="C145" s="9"/>
      <c r="E145" s="60"/>
      <c r="F145" s="61"/>
      <c r="G145" s="62"/>
      <c r="H145" s="63"/>
      <c r="I145" s="62"/>
      <c r="J145" s="62"/>
      <c r="K145" s="62"/>
      <c r="L145" s="62"/>
      <c r="M145" s="63" t="s">
        <v>169</v>
      </c>
      <c r="N145" s="64" t="str">
        <f>IF(SUM(R143,R145)=0,"",SUM(R143,R145))</f>
        <v/>
      </c>
      <c r="R145" s="64">
        <f>IF(E144="x",2,0)</f>
        <v>0</v>
      </c>
    </row>
    <row r="146" spans="1:18" ht="12.75" customHeight="1" x14ac:dyDescent="0.25">
      <c r="A146" s="53"/>
      <c r="B146" s="9"/>
      <c r="C146" s="9"/>
    </row>
    <row r="147" spans="1:18" ht="14.1" customHeight="1" x14ac:dyDescent="0.25">
      <c r="A147" s="53"/>
      <c r="B147" s="9"/>
      <c r="C147" s="9"/>
      <c r="L147" s="230" t="s">
        <v>56</v>
      </c>
      <c r="M147" s="231"/>
      <c r="N147" s="94" t="str">
        <f>IF(SUM(N133,N139,N145)=0,"",SUM(N133,N139,N145))</f>
        <v/>
      </c>
    </row>
    <row r="148" spans="1:18" ht="12.75" customHeight="1" x14ac:dyDescent="0.2">
      <c r="A148" s="65" t="s">
        <v>124</v>
      </c>
      <c r="B148" s="66" t="s">
        <v>183</v>
      </c>
      <c r="C148" s="66" t="s">
        <v>184</v>
      </c>
    </row>
    <row r="149" spans="1:18" ht="12.75" customHeight="1" thickBot="1" x14ac:dyDescent="0.25">
      <c r="A149" s="65"/>
      <c r="B149" s="66"/>
      <c r="C149" s="66"/>
    </row>
    <row r="150" spans="1:18" ht="20.100000000000001" customHeight="1" thickBot="1" x14ac:dyDescent="0.3">
      <c r="A150" s="118">
        <f>+A152+A156+A166+A170+A174</f>
        <v>0</v>
      </c>
      <c r="B150" s="119">
        <f>+B152+B156+B166+B170+B174</f>
        <v>0</v>
      </c>
      <c r="C150" s="119">
        <f>+C152+C156+C166+C170+C174</f>
        <v>0</v>
      </c>
      <c r="D150" s="120"/>
      <c r="E150" s="180" t="s">
        <v>27</v>
      </c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1:18" ht="12.75" customHeight="1" thickBot="1" x14ac:dyDescent="0.3">
      <c r="A151" s="112"/>
      <c r="B151" s="9"/>
      <c r="C151" s="9"/>
      <c r="N151" s="7"/>
    </row>
    <row r="152" spans="1:18" ht="19.5" customHeight="1" thickBot="1" x14ac:dyDescent="0.3">
      <c r="A152" s="44">
        <f>+A153</f>
        <v>0</v>
      </c>
      <c r="B152" s="45">
        <f t="shared" ref="B152:C152" si="14">+B153</f>
        <v>0</v>
      </c>
      <c r="C152" s="45">
        <f t="shared" si="14"/>
        <v>0</v>
      </c>
      <c r="D152" s="46"/>
      <c r="E152" s="173" t="s">
        <v>28</v>
      </c>
      <c r="F152" s="173"/>
      <c r="G152" s="173"/>
      <c r="H152" s="173"/>
      <c r="I152" s="173"/>
      <c r="J152" s="173"/>
      <c r="K152" s="173"/>
      <c r="L152" s="173"/>
      <c r="M152" s="173"/>
      <c r="N152" s="47" t="s">
        <v>100</v>
      </c>
      <c r="O152" s="181" t="s">
        <v>101</v>
      </c>
      <c r="P152" s="181"/>
      <c r="Q152" s="181"/>
    </row>
    <row r="153" spans="1:18" ht="20.100000000000001" customHeight="1" x14ac:dyDescent="0.25">
      <c r="A153" s="48"/>
      <c r="B153" s="49"/>
      <c r="C153" s="49"/>
      <c r="E153" s="4"/>
      <c r="F153" s="54" t="s">
        <v>119</v>
      </c>
      <c r="G153" s="55" t="s">
        <v>174</v>
      </c>
      <c r="H153" s="73"/>
      <c r="I153" s="182" t="s">
        <v>2</v>
      </c>
      <c r="J153" s="174"/>
      <c r="K153" s="174"/>
      <c r="L153" s="174"/>
      <c r="M153" s="175"/>
      <c r="N153" s="59">
        <v>2</v>
      </c>
      <c r="O153" s="183"/>
      <c r="P153" s="183"/>
      <c r="Q153" s="183"/>
    </row>
    <row r="154" spans="1:18" ht="20.100000000000001" customHeight="1" x14ac:dyDescent="0.2">
      <c r="A154" s="58"/>
      <c r="B154" s="9"/>
      <c r="C154" s="9"/>
      <c r="E154" s="60"/>
      <c r="F154" s="61"/>
      <c r="G154" s="62"/>
      <c r="H154" s="63"/>
      <c r="I154" s="62"/>
      <c r="J154" s="62"/>
      <c r="K154" s="62"/>
      <c r="L154" s="62"/>
      <c r="M154" s="63" t="s">
        <v>170</v>
      </c>
      <c r="N154" s="64" t="str">
        <f>IF(R154=0,"",R154)</f>
        <v/>
      </c>
      <c r="R154" s="64">
        <f>IF(E153="x",2,0)</f>
        <v>0</v>
      </c>
    </row>
    <row r="155" spans="1:18" ht="12.75" customHeight="1" thickBot="1" x14ac:dyDescent="0.3">
      <c r="A155" s="39" t="s">
        <v>124</v>
      </c>
      <c r="B155" s="40" t="s">
        <v>183</v>
      </c>
      <c r="C155" s="40" t="s">
        <v>184</v>
      </c>
      <c r="E155" s="9"/>
      <c r="F155" s="9"/>
      <c r="G155" s="17"/>
      <c r="I155" s="9"/>
      <c r="J155" s="9"/>
      <c r="K155" s="9"/>
      <c r="L155" s="9"/>
      <c r="M155" s="9"/>
      <c r="N155" s="23"/>
    </row>
    <row r="156" spans="1:18" ht="19.5" customHeight="1" thickBot="1" x14ac:dyDescent="0.3">
      <c r="A156" s="44">
        <f>+A157+A160</f>
        <v>0</v>
      </c>
      <c r="B156" s="45">
        <f t="shared" ref="B156:C156" si="15">+B157+B160</f>
        <v>0</v>
      </c>
      <c r="C156" s="45">
        <f t="shared" si="15"/>
        <v>0</v>
      </c>
      <c r="E156" s="173" t="s">
        <v>29</v>
      </c>
      <c r="F156" s="173"/>
      <c r="G156" s="173"/>
      <c r="H156" s="173"/>
      <c r="I156" s="173"/>
      <c r="J156" s="173"/>
      <c r="K156" s="173"/>
      <c r="L156" s="173"/>
      <c r="M156" s="173"/>
      <c r="N156" s="47" t="s">
        <v>100</v>
      </c>
      <c r="O156" s="181" t="s">
        <v>101</v>
      </c>
      <c r="P156" s="181"/>
      <c r="Q156" s="181"/>
    </row>
    <row r="157" spans="1:18" ht="20.100000000000001" customHeight="1" x14ac:dyDescent="0.25">
      <c r="A157" s="48"/>
      <c r="B157" s="49"/>
      <c r="C157" s="49"/>
      <c r="E157" s="4"/>
      <c r="F157" s="54" t="s">
        <v>119</v>
      </c>
      <c r="G157" s="55" t="s">
        <v>174</v>
      </c>
      <c r="H157" s="73"/>
      <c r="I157" s="169" t="s">
        <v>96</v>
      </c>
      <c r="J157" s="169"/>
      <c r="K157" s="169"/>
      <c r="L157" s="169"/>
      <c r="M157" s="169"/>
      <c r="N157" s="59">
        <v>2</v>
      </c>
      <c r="O157" s="183"/>
      <c r="P157" s="183"/>
      <c r="Q157" s="183"/>
    </row>
    <row r="158" spans="1:18" ht="20.100000000000001" customHeight="1" x14ac:dyDescent="0.25">
      <c r="A158" s="58"/>
      <c r="B158" s="9"/>
      <c r="C158" s="9"/>
      <c r="E158" s="4"/>
      <c r="F158" s="54" t="s">
        <v>109</v>
      </c>
      <c r="G158" s="55" t="s">
        <v>174</v>
      </c>
      <c r="H158" s="73"/>
      <c r="I158" s="169" t="s">
        <v>97</v>
      </c>
      <c r="J158" s="169"/>
      <c r="K158" s="169"/>
      <c r="L158" s="169"/>
      <c r="M158" s="169"/>
      <c r="N158" s="59">
        <v>3</v>
      </c>
      <c r="O158" s="183"/>
      <c r="P158" s="183"/>
      <c r="Q158" s="183"/>
    </row>
    <row r="159" spans="1:18" s="60" customFormat="1" ht="12.75" customHeight="1" x14ac:dyDescent="0.2">
      <c r="A159" s="101"/>
      <c r="B159" s="102"/>
      <c r="C159" s="102"/>
      <c r="D159" s="103"/>
      <c r="E159" s="7"/>
      <c r="F159" s="66"/>
      <c r="G159" s="68"/>
      <c r="H159" s="103"/>
      <c r="I159" s="68"/>
      <c r="J159" s="68"/>
      <c r="K159" s="68"/>
      <c r="L159" s="68"/>
      <c r="M159" s="68"/>
      <c r="N159" s="66"/>
      <c r="O159" s="102"/>
      <c r="P159" s="102"/>
      <c r="Q159" s="102"/>
      <c r="R159" s="64">
        <f>IF(E158="x",3,IF(E157="x",2,0))</f>
        <v>0</v>
      </c>
    </row>
    <row r="160" spans="1:18" ht="20.100000000000001" customHeight="1" x14ac:dyDescent="0.25">
      <c r="A160" s="48"/>
      <c r="B160" s="49"/>
      <c r="C160" s="49"/>
      <c r="E160" s="4"/>
      <c r="F160" s="54" t="s">
        <v>113</v>
      </c>
      <c r="G160" s="55" t="s">
        <v>174</v>
      </c>
      <c r="H160" s="73"/>
      <c r="I160" s="169" t="s">
        <v>30</v>
      </c>
      <c r="J160" s="169"/>
      <c r="K160" s="169"/>
      <c r="L160" s="169"/>
      <c r="M160" s="169"/>
      <c r="N160" s="59">
        <v>1</v>
      </c>
      <c r="O160" s="183"/>
      <c r="P160" s="183"/>
      <c r="Q160" s="183"/>
    </row>
    <row r="161" spans="1:18" ht="20.100000000000001" customHeight="1" x14ac:dyDescent="0.25">
      <c r="A161" s="58"/>
      <c r="B161" s="9"/>
      <c r="C161" s="9"/>
      <c r="E161" s="4"/>
      <c r="F161" s="54" t="s">
        <v>110</v>
      </c>
      <c r="G161" s="55" t="s">
        <v>174</v>
      </c>
      <c r="H161" s="73"/>
      <c r="I161" s="169" t="s">
        <v>31</v>
      </c>
      <c r="J161" s="169"/>
      <c r="K161" s="169"/>
      <c r="L161" s="169"/>
      <c r="M161" s="169"/>
      <c r="N161" s="59">
        <v>2</v>
      </c>
      <c r="O161" s="183"/>
      <c r="P161" s="201"/>
      <c r="Q161" s="202"/>
    </row>
    <row r="162" spans="1:18" ht="20.100000000000001" customHeight="1" x14ac:dyDescent="0.25">
      <c r="A162" s="58"/>
      <c r="B162" s="9"/>
      <c r="C162" s="9"/>
      <c r="E162" s="4"/>
      <c r="F162" s="54" t="s">
        <v>131</v>
      </c>
      <c r="G162" s="55" t="s">
        <v>174</v>
      </c>
      <c r="H162" s="73"/>
      <c r="I162" s="169" t="s">
        <v>32</v>
      </c>
      <c r="J162" s="169"/>
      <c r="K162" s="169"/>
      <c r="L162" s="169"/>
      <c r="M162" s="169"/>
      <c r="N162" s="59">
        <v>3</v>
      </c>
      <c r="O162" s="183"/>
      <c r="P162" s="201"/>
      <c r="Q162" s="202"/>
    </row>
    <row r="163" spans="1:18" ht="20.100000000000001" customHeight="1" x14ac:dyDescent="0.25">
      <c r="A163" s="58"/>
      <c r="B163" s="9"/>
      <c r="C163" s="9"/>
      <c r="E163" s="4"/>
      <c r="F163" s="54" t="s">
        <v>148</v>
      </c>
      <c r="G163" s="55" t="s">
        <v>174</v>
      </c>
      <c r="H163" s="73"/>
      <c r="I163" s="169" t="s">
        <v>33</v>
      </c>
      <c r="J163" s="169"/>
      <c r="K163" s="169"/>
      <c r="L163" s="169"/>
      <c r="M163" s="169"/>
      <c r="N163" s="59">
        <v>4</v>
      </c>
      <c r="O163" s="183"/>
      <c r="P163" s="201"/>
      <c r="Q163" s="202"/>
    </row>
    <row r="164" spans="1:18" ht="20.100000000000001" customHeight="1" x14ac:dyDescent="0.2">
      <c r="A164" s="58"/>
      <c r="B164" s="9"/>
      <c r="C164" s="9"/>
      <c r="E164" s="60"/>
      <c r="F164" s="61"/>
      <c r="G164" s="62"/>
      <c r="H164" s="63"/>
      <c r="I164" s="62"/>
      <c r="J164" s="62"/>
      <c r="K164" s="62"/>
      <c r="L164" s="62"/>
      <c r="M164" s="63" t="s">
        <v>171</v>
      </c>
      <c r="N164" s="64" t="str">
        <f>IF(SUM(R164,R159)=0,"",SUM(R164,R159))</f>
        <v/>
      </c>
      <c r="R164" s="64">
        <f>IF(E163="x",4,IF(E162="x",3,IF(E161="x",2,IF(E160="x",1,0))))</f>
        <v>0</v>
      </c>
    </row>
    <row r="165" spans="1:18" s="60" customFormat="1" ht="12.75" customHeight="1" thickBot="1" x14ac:dyDescent="0.25">
      <c r="A165" s="101"/>
      <c r="B165" s="102"/>
      <c r="C165" s="102"/>
      <c r="D165" s="103"/>
      <c r="E165" s="9"/>
      <c r="F165" s="121"/>
      <c r="G165" s="122"/>
      <c r="H165" s="103"/>
      <c r="I165" s="102"/>
      <c r="J165" s="102"/>
      <c r="K165" s="102"/>
      <c r="L165" s="102"/>
      <c r="M165" s="102"/>
      <c r="N165" s="121"/>
    </row>
    <row r="166" spans="1:18" ht="19.5" customHeight="1" thickBot="1" x14ac:dyDescent="0.3">
      <c r="A166" s="44">
        <f>+A167</f>
        <v>0</v>
      </c>
      <c r="B166" s="45">
        <f t="shared" ref="B166:C166" si="16">+B167</f>
        <v>0</v>
      </c>
      <c r="C166" s="45">
        <f t="shared" si="16"/>
        <v>0</v>
      </c>
      <c r="E166" s="173" t="s">
        <v>34</v>
      </c>
      <c r="F166" s="173"/>
      <c r="G166" s="173"/>
      <c r="H166" s="173"/>
      <c r="I166" s="173"/>
      <c r="J166" s="173"/>
      <c r="K166" s="173"/>
      <c r="L166" s="173"/>
      <c r="M166" s="173"/>
      <c r="N166" s="47" t="s">
        <v>100</v>
      </c>
      <c r="O166" s="181" t="s">
        <v>101</v>
      </c>
      <c r="P166" s="181"/>
      <c r="Q166" s="181"/>
    </row>
    <row r="167" spans="1:18" ht="20.100000000000001" customHeight="1" x14ac:dyDescent="0.25">
      <c r="A167" s="48"/>
      <c r="B167" s="49"/>
      <c r="C167" s="49"/>
      <c r="E167" s="4"/>
      <c r="F167" s="54" t="s">
        <v>119</v>
      </c>
      <c r="G167" s="55" t="s">
        <v>174</v>
      </c>
      <c r="H167" s="73"/>
      <c r="I167" s="169" t="s">
        <v>181</v>
      </c>
      <c r="J167" s="174"/>
      <c r="K167" s="174"/>
      <c r="L167" s="174"/>
      <c r="M167" s="175"/>
      <c r="N167" s="59">
        <v>1</v>
      </c>
      <c r="O167" s="200"/>
      <c r="P167" s="201"/>
      <c r="Q167" s="202"/>
    </row>
    <row r="168" spans="1:18" ht="20.100000000000001" customHeight="1" x14ac:dyDescent="0.2">
      <c r="A168" s="58"/>
      <c r="B168" s="9"/>
      <c r="C168" s="9"/>
      <c r="E168" s="60"/>
      <c r="F168" s="61"/>
      <c r="G168" s="62"/>
      <c r="H168" s="63"/>
      <c r="I168" s="62"/>
      <c r="J168" s="62"/>
      <c r="K168" s="62"/>
      <c r="L168" s="62"/>
      <c r="M168" s="90" t="s">
        <v>172</v>
      </c>
      <c r="N168" s="64" t="str">
        <f>IF(R168=0,"",R168)</f>
        <v/>
      </c>
      <c r="R168" s="64">
        <f>IF(E167="x",1,0)</f>
        <v>0</v>
      </c>
    </row>
    <row r="169" spans="1:18" s="60" customFormat="1" ht="12.75" customHeight="1" thickBot="1" x14ac:dyDescent="0.25">
      <c r="A169" s="101"/>
      <c r="B169" s="102"/>
      <c r="C169" s="102"/>
      <c r="D169" s="103"/>
      <c r="E169" s="9"/>
      <c r="F169" s="121"/>
      <c r="G169" s="122"/>
      <c r="H169" s="103"/>
      <c r="I169" s="102"/>
      <c r="J169" s="102"/>
      <c r="K169" s="102"/>
      <c r="L169" s="102"/>
      <c r="M169" s="102"/>
      <c r="N169" s="121"/>
    </row>
    <row r="170" spans="1:18" ht="19.5" customHeight="1" thickBot="1" x14ac:dyDescent="0.3">
      <c r="A170" s="44">
        <f>+A171</f>
        <v>0</v>
      </c>
      <c r="B170" s="45">
        <f t="shared" ref="B170:C170" si="17">+B171</f>
        <v>0</v>
      </c>
      <c r="C170" s="45">
        <f t="shared" si="17"/>
        <v>0</v>
      </c>
      <c r="E170" s="173" t="s">
        <v>35</v>
      </c>
      <c r="F170" s="173"/>
      <c r="G170" s="173"/>
      <c r="H170" s="173"/>
      <c r="I170" s="173"/>
      <c r="J170" s="173"/>
      <c r="K170" s="173"/>
      <c r="L170" s="173"/>
      <c r="M170" s="173"/>
      <c r="N170" s="47" t="s">
        <v>100</v>
      </c>
      <c r="O170" s="181" t="s">
        <v>101</v>
      </c>
      <c r="P170" s="181"/>
      <c r="Q170" s="181"/>
    </row>
    <row r="171" spans="1:18" ht="20.100000000000001" customHeight="1" x14ac:dyDescent="0.25">
      <c r="A171" s="48"/>
      <c r="B171" s="49"/>
      <c r="C171" s="49"/>
      <c r="E171" s="4"/>
      <c r="F171" s="54" t="s">
        <v>119</v>
      </c>
      <c r="G171" s="55" t="s">
        <v>174</v>
      </c>
      <c r="H171" s="73"/>
      <c r="I171" s="169" t="s">
        <v>182</v>
      </c>
      <c r="J171" s="169"/>
      <c r="K171" s="169"/>
      <c r="L171" s="169"/>
      <c r="M171" s="169"/>
      <c r="N171" s="59">
        <v>2</v>
      </c>
      <c r="O171" s="183"/>
      <c r="P171" s="183"/>
      <c r="Q171" s="183"/>
    </row>
    <row r="172" spans="1:18" ht="20.100000000000001" customHeight="1" x14ac:dyDescent="0.2">
      <c r="A172" s="58"/>
      <c r="B172" s="9"/>
      <c r="C172" s="9"/>
      <c r="E172" s="60"/>
      <c r="F172" s="61"/>
      <c r="G172" s="62"/>
      <c r="H172" s="63"/>
      <c r="I172" s="62"/>
      <c r="J172" s="62"/>
      <c r="K172" s="62"/>
      <c r="L172" s="62"/>
      <c r="M172" s="63" t="s">
        <v>173</v>
      </c>
      <c r="N172" s="64" t="str">
        <f>IF(R172=0,"",R172)</f>
        <v/>
      </c>
      <c r="R172" s="64">
        <f>IF(E171="x",2,0)</f>
        <v>0</v>
      </c>
    </row>
    <row r="173" spans="1:18" s="60" customFormat="1" ht="12.75" customHeight="1" thickBot="1" x14ac:dyDescent="0.25">
      <c r="A173" s="101"/>
      <c r="B173" s="102"/>
      <c r="C173" s="102"/>
      <c r="D173" s="103"/>
      <c r="E173" s="9"/>
      <c r="F173" s="121"/>
      <c r="G173" s="122"/>
      <c r="H173" s="103"/>
      <c r="I173" s="102"/>
      <c r="J173" s="102"/>
      <c r="K173" s="102"/>
      <c r="L173" s="102"/>
      <c r="M173" s="102"/>
      <c r="N173" s="121"/>
    </row>
    <row r="174" spans="1:18" ht="19.5" customHeight="1" thickBot="1" x14ac:dyDescent="0.3">
      <c r="A174" s="44">
        <f>+A175+A180+A184+A189+A194</f>
        <v>0</v>
      </c>
      <c r="B174" s="45">
        <f t="shared" ref="B174:C174" si="18">+B175+B180+B184+B189+B194</f>
        <v>0</v>
      </c>
      <c r="C174" s="45">
        <f t="shared" si="18"/>
        <v>0</v>
      </c>
      <c r="E174" s="173" t="s">
        <v>36</v>
      </c>
      <c r="F174" s="173"/>
      <c r="G174" s="173"/>
      <c r="H174" s="173"/>
      <c r="I174" s="173"/>
      <c r="J174" s="173"/>
      <c r="K174" s="173"/>
      <c r="L174" s="173"/>
      <c r="M174" s="173"/>
      <c r="N174" s="47" t="s">
        <v>100</v>
      </c>
      <c r="O174" s="181" t="s">
        <v>101</v>
      </c>
      <c r="P174" s="181"/>
      <c r="Q174" s="181"/>
    </row>
    <row r="175" spans="1:18" ht="20.100000000000001" customHeight="1" x14ac:dyDescent="0.25">
      <c r="A175" s="48"/>
      <c r="B175" s="49"/>
      <c r="C175" s="49"/>
      <c r="E175" s="4"/>
      <c r="F175" s="54" t="s">
        <v>119</v>
      </c>
      <c r="G175" s="55" t="s">
        <v>174</v>
      </c>
      <c r="H175" s="73"/>
      <c r="I175" s="169" t="s">
        <v>78</v>
      </c>
      <c r="J175" s="169"/>
      <c r="K175" s="169"/>
      <c r="L175" s="169"/>
      <c r="M175" s="169"/>
      <c r="N175" s="59">
        <v>0.5</v>
      </c>
      <c r="O175" s="183"/>
      <c r="P175" s="183"/>
      <c r="Q175" s="183"/>
    </row>
    <row r="176" spans="1:18" ht="20.100000000000001" customHeight="1" x14ac:dyDescent="0.25">
      <c r="A176" s="58"/>
      <c r="B176" s="9"/>
      <c r="C176" s="9"/>
      <c r="E176" s="4"/>
      <c r="F176" s="54" t="s">
        <v>109</v>
      </c>
      <c r="G176" s="55" t="s">
        <v>174</v>
      </c>
      <c r="H176" s="73"/>
      <c r="I176" s="169" t="s">
        <v>79</v>
      </c>
      <c r="J176" s="169"/>
      <c r="K176" s="169"/>
      <c r="L176" s="169"/>
      <c r="M176" s="169"/>
      <c r="N176" s="59">
        <v>1</v>
      </c>
      <c r="O176" s="183"/>
      <c r="P176" s="183"/>
      <c r="Q176" s="183"/>
    </row>
    <row r="177" spans="1:18" ht="20.100000000000001" customHeight="1" x14ac:dyDescent="0.25">
      <c r="A177" s="58"/>
      <c r="B177" s="9"/>
      <c r="C177" s="9"/>
      <c r="E177" s="4"/>
      <c r="F177" s="54" t="s">
        <v>108</v>
      </c>
      <c r="G177" s="55" t="s">
        <v>174</v>
      </c>
      <c r="H177" s="73"/>
      <c r="I177" s="169" t="s">
        <v>80</v>
      </c>
      <c r="J177" s="169"/>
      <c r="K177" s="169"/>
      <c r="L177" s="169"/>
      <c r="M177" s="169"/>
      <c r="N177" s="59">
        <v>1.5</v>
      </c>
      <c r="O177" s="183"/>
      <c r="P177" s="183"/>
      <c r="Q177" s="183"/>
    </row>
    <row r="178" spans="1:18" ht="20.100000000000001" customHeight="1" x14ac:dyDescent="0.25">
      <c r="A178" s="58"/>
      <c r="B178" s="9"/>
      <c r="C178" s="9"/>
      <c r="E178" s="4"/>
      <c r="F178" s="54" t="s">
        <v>121</v>
      </c>
      <c r="G178" s="55" t="s">
        <v>174</v>
      </c>
      <c r="H178" s="73"/>
      <c r="I178" s="169" t="s">
        <v>81</v>
      </c>
      <c r="J178" s="169"/>
      <c r="K178" s="169"/>
      <c r="L178" s="169"/>
      <c r="M178" s="169"/>
      <c r="N178" s="59">
        <v>2</v>
      </c>
      <c r="O178" s="183"/>
      <c r="P178" s="183"/>
      <c r="Q178" s="183"/>
    </row>
    <row r="179" spans="1:18" s="60" customFormat="1" ht="12.75" customHeight="1" x14ac:dyDescent="0.2">
      <c r="A179" s="101"/>
      <c r="B179" s="102"/>
      <c r="C179" s="102"/>
      <c r="D179" s="103"/>
      <c r="E179" s="7"/>
      <c r="F179" s="66"/>
      <c r="G179" s="68"/>
      <c r="H179" s="103"/>
      <c r="I179" s="68"/>
      <c r="J179" s="68"/>
      <c r="K179" s="68"/>
      <c r="L179" s="68"/>
      <c r="M179" s="68"/>
      <c r="N179" s="66"/>
      <c r="O179" s="102"/>
      <c r="P179" s="102"/>
      <c r="Q179" s="102"/>
      <c r="R179" s="64">
        <f>IF(E178="x",2,IF(E177="x",1.5,IF(E176="x",1,IF(E175="x",0.5,0))))</f>
        <v>0</v>
      </c>
    </row>
    <row r="180" spans="1:18" ht="20.100000000000001" customHeight="1" x14ac:dyDescent="0.25">
      <c r="A180" s="48"/>
      <c r="B180" s="49"/>
      <c r="C180" s="49"/>
      <c r="E180" s="4"/>
      <c r="F180" s="54" t="s">
        <v>113</v>
      </c>
      <c r="G180" s="55" t="s">
        <v>174</v>
      </c>
      <c r="H180" s="73"/>
      <c r="I180" s="169" t="s">
        <v>82</v>
      </c>
      <c r="J180" s="169"/>
      <c r="K180" s="169"/>
      <c r="L180" s="169"/>
      <c r="M180" s="169"/>
      <c r="N180" s="59">
        <v>1</v>
      </c>
      <c r="O180" s="183"/>
      <c r="P180" s="183"/>
      <c r="Q180" s="183"/>
    </row>
    <row r="181" spans="1:18" ht="20.100000000000001" customHeight="1" x14ac:dyDescent="0.25">
      <c r="A181" s="58"/>
      <c r="B181" s="9"/>
      <c r="C181" s="9"/>
      <c r="E181" s="4"/>
      <c r="F181" s="54" t="s">
        <v>110</v>
      </c>
      <c r="G181" s="55" t="s">
        <v>174</v>
      </c>
      <c r="H181" s="73"/>
      <c r="I181" s="169" t="s">
        <v>83</v>
      </c>
      <c r="J181" s="169"/>
      <c r="K181" s="169"/>
      <c r="L181" s="169"/>
      <c r="M181" s="169"/>
      <c r="N181" s="59">
        <v>1.5</v>
      </c>
      <c r="O181" s="183"/>
      <c r="P181" s="183"/>
      <c r="Q181" s="183"/>
    </row>
    <row r="182" spans="1:18" ht="20.100000000000001" customHeight="1" x14ac:dyDescent="0.25">
      <c r="A182" s="58"/>
      <c r="B182" s="9"/>
      <c r="C182" s="9"/>
      <c r="E182" s="4"/>
      <c r="F182" s="54" t="s">
        <v>131</v>
      </c>
      <c r="G182" s="55" t="s">
        <v>174</v>
      </c>
      <c r="H182" s="73"/>
      <c r="I182" s="169" t="s">
        <v>84</v>
      </c>
      <c r="J182" s="169"/>
      <c r="K182" s="169"/>
      <c r="L182" s="169"/>
      <c r="M182" s="169"/>
      <c r="N182" s="59">
        <v>2</v>
      </c>
      <c r="O182" s="183"/>
      <c r="P182" s="183"/>
      <c r="Q182" s="183"/>
    </row>
    <row r="183" spans="1:18" s="60" customFormat="1" ht="12.75" customHeight="1" x14ac:dyDescent="0.2">
      <c r="A183" s="101"/>
      <c r="B183" s="102"/>
      <c r="C183" s="102"/>
      <c r="D183" s="103"/>
      <c r="E183" s="7"/>
      <c r="F183" s="66"/>
      <c r="G183" s="68"/>
      <c r="H183" s="103"/>
      <c r="I183" s="68"/>
      <c r="J183" s="68"/>
      <c r="K183" s="68"/>
      <c r="L183" s="68"/>
      <c r="M183" s="68"/>
      <c r="N183" s="66"/>
      <c r="O183" s="102"/>
      <c r="P183" s="102"/>
      <c r="Q183" s="102"/>
      <c r="R183" s="64">
        <f>IF(E182="x",2,IF(E181="x",1.5,IF(E180="x",1,0)))</f>
        <v>0</v>
      </c>
    </row>
    <row r="184" spans="1:18" ht="20.100000000000001" customHeight="1" x14ac:dyDescent="0.25">
      <c r="A184" s="48"/>
      <c r="B184" s="49"/>
      <c r="C184" s="49"/>
      <c r="E184" s="4"/>
      <c r="F184" s="54" t="s">
        <v>118</v>
      </c>
      <c r="G184" s="55" t="s">
        <v>174</v>
      </c>
      <c r="H184" s="73"/>
      <c r="I184" s="169" t="s">
        <v>85</v>
      </c>
      <c r="J184" s="169"/>
      <c r="K184" s="169"/>
      <c r="L184" s="169"/>
      <c r="M184" s="169"/>
      <c r="N184" s="59">
        <v>0.5</v>
      </c>
      <c r="O184" s="183"/>
      <c r="P184" s="183"/>
      <c r="Q184" s="183"/>
    </row>
    <row r="185" spans="1:18" ht="20.100000000000001" customHeight="1" x14ac:dyDescent="0.25">
      <c r="A185" s="58"/>
      <c r="B185" s="9"/>
      <c r="C185" s="9"/>
      <c r="E185" s="4"/>
      <c r="F185" s="54" t="s">
        <v>114</v>
      </c>
      <c r="G185" s="123" t="s">
        <v>174</v>
      </c>
      <c r="H185" s="73"/>
      <c r="I185" s="169" t="s">
        <v>86</v>
      </c>
      <c r="J185" s="169"/>
      <c r="K185" s="169"/>
      <c r="L185" s="169"/>
      <c r="M185" s="169"/>
      <c r="N185" s="59">
        <v>1</v>
      </c>
      <c r="O185" s="183"/>
      <c r="P185" s="183"/>
      <c r="Q185" s="183"/>
    </row>
    <row r="186" spans="1:18" ht="20.100000000000001" customHeight="1" x14ac:dyDescent="0.25">
      <c r="A186" s="58"/>
      <c r="B186" s="9"/>
      <c r="C186" s="9"/>
      <c r="E186" s="4"/>
      <c r="F186" s="54" t="s">
        <v>132</v>
      </c>
      <c r="G186" s="123" t="s">
        <v>174</v>
      </c>
      <c r="H186" s="73"/>
      <c r="I186" s="169" t="s">
        <v>87</v>
      </c>
      <c r="J186" s="169"/>
      <c r="K186" s="169"/>
      <c r="L186" s="169"/>
      <c r="M186" s="169"/>
      <c r="N186" s="59">
        <v>1.5</v>
      </c>
      <c r="O186" s="183"/>
      <c r="P186" s="183"/>
      <c r="Q186" s="183"/>
    </row>
    <row r="187" spans="1:18" ht="20.100000000000001" customHeight="1" x14ac:dyDescent="0.25">
      <c r="A187" s="58"/>
      <c r="B187" s="9"/>
      <c r="C187" s="9"/>
      <c r="E187" s="4"/>
      <c r="F187" s="54" t="s">
        <v>147</v>
      </c>
      <c r="G187" s="123" t="s">
        <v>174</v>
      </c>
      <c r="H187" s="73"/>
      <c r="I187" s="169" t="s">
        <v>88</v>
      </c>
      <c r="J187" s="169"/>
      <c r="K187" s="169"/>
      <c r="L187" s="169"/>
      <c r="M187" s="169"/>
      <c r="N187" s="59">
        <v>2</v>
      </c>
      <c r="O187" s="183"/>
      <c r="P187" s="183"/>
      <c r="Q187" s="183"/>
    </row>
    <row r="188" spans="1:18" s="60" customFormat="1" ht="12.75" customHeight="1" x14ac:dyDescent="0.2">
      <c r="A188" s="101"/>
      <c r="B188" s="102"/>
      <c r="C188" s="102"/>
      <c r="D188" s="103"/>
      <c r="E188" s="7"/>
      <c r="F188" s="66"/>
      <c r="G188" s="68"/>
      <c r="H188" s="103"/>
      <c r="I188" s="68"/>
      <c r="J188" s="68"/>
      <c r="K188" s="68"/>
      <c r="L188" s="68"/>
      <c r="M188" s="68"/>
      <c r="N188" s="66"/>
      <c r="O188" s="102"/>
      <c r="P188" s="102"/>
      <c r="Q188" s="102"/>
      <c r="R188" s="64">
        <f>IF(E187="x",2,IF(E186="x",1.5,IF(E185="x",1,IF(E184="x",0.5,0))))</f>
        <v>0</v>
      </c>
    </row>
    <row r="189" spans="1:18" ht="20.100000000000001" customHeight="1" x14ac:dyDescent="0.25">
      <c r="A189" s="48"/>
      <c r="B189" s="49"/>
      <c r="C189" s="49"/>
      <c r="E189" s="4"/>
      <c r="F189" s="54" t="s">
        <v>115</v>
      </c>
      <c r="G189" s="55" t="s">
        <v>174</v>
      </c>
      <c r="H189" s="73"/>
      <c r="I189" s="169" t="s">
        <v>89</v>
      </c>
      <c r="J189" s="169"/>
      <c r="K189" s="169"/>
      <c r="L189" s="169"/>
      <c r="M189" s="169"/>
      <c r="N189" s="59">
        <v>0.5</v>
      </c>
      <c r="O189" s="183"/>
      <c r="P189" s="183"/>
      <c r="Q189" s="183"/>
    </row>
    <row r="190" spans="1:18" ht="20.100000000000001" customHeight="1" x14ac:dyDescent="0.25">
      <c r="A190" s="58"/>
      <c r="B190" s="9"/>
      <c r="C190" s="9"/>
      <c r="E190" s="4"/>
      <c r="F190" s="54" t="s">
        <v>117</v>
      </c>
      <c r="G190" s="123" t="s">
        <v>174</v>
      </c>
      <c r="H190" s="73"/>
      <c r="I190" s="169" t="s">
        <v>90</v>
      </c>
      <c r="J190" s="169"/>
      <c r="K190" s="169"/>
      <c r="L190" s="169"/>
      <c r="M190" s="169"/>
      <c r="N190" s="59">
        <v>1</v>
      </c>
      <c r="O190" s="183"/>
      <c r="P190" s="183"/>
      <c r="Q190" s="183"/>
    </row>
    <row r="191" spans="1:18" ht="20.100000000000001" customHeight="1" x14ac:dyDescent="0.25">
      <c r="A191" s="58"/>
      <c r="B191" s="9"/>
      <c r="C191" s="9"/>
      <c r="E191" s="4"/>
      <c r="F191" s="54" t="s">
        <v>133</v>
      </c>
      <c r="G191" s="123" t="s">
        <v>174</v>
      </c>
      <c r="H191" s="73"/>
      <c r="I191" s="169" t="s">
        <v>91</v>
      </c>
      <c r="J191" s="169"/>
      <c r="K191" s="169"/>
      <c r="L191" s="169"/>
      <c r="M191" s="169"/>
      <c r="N191" s="59">
        <v>1.5</v>
      </c>
      <c r="O191" s="183"/>
      <c r="P191" s="183"/>
      <c r="Q191" s="183"/>
    </row>
    <row r="192" spans="1:18" ht="20.100000000000001" customHeight="1" x14ac:dyDescent="0.25">
      <c r="A192" s="58"/>
      <c r="B192" s="9"/>
      <c r="C192" s="9"/>
      <c r="E192" s="4"/>
      <c r="F192" s="54" t="s">
        <v>134</v>
      </c>
      <c r="G192" s="123" t="s">
        <v>174</v>
      </c>
      <c r="H192" s="73"/>
      <c r="I192" s="169" t="s">
        <v>92</v>
      </c>
      <c r="J192" s="169"/>
      <c r="K192" s="169"/>
      <c r="L192" s="169"/>
      <c r="M192" s="169"/>
      <c r="N192" s="59">
        <v>2</v>
      </c>
      <c r="O192" s="183"/>
      <c r="P192" s="183"/>
      <c r="Q192" s="183"/>
    </row>
    <row r="193" spans="1:18" s="60" customFormat="1" ht="12.75" customHeight="1" x14ac:dyDescent="0.2">
      <c r="A193" s="101"/>
      <c r="B193" s="102"/>
      <c r="C193" s="102"/>
      <c r="D193" s="103"/>
      <c r="E193" s="7"/>
      <c r="F193" s="66"/>
      <c r="G193" s="68"/>
      <c r="H193" s="103"/>
      <c r="I193" s="68"/>
      <c r="J193" s="68"/>
      <c r="K193" s="68"/>
      <c r="L193" s="68"/>
      <c r="M193" s="68"/>
      <c r="N193" s="121"/>
      <c r="O193" s="102"/>
      <c r="P193" s="102"/>
      <c r="Q193" s="102"/>
      <c r="R193" s="64">
        <f>IF(E192="x",2,IF(E191="x",1.5,IF(E190="x",1,IF(E189="x",0.5,0))))</f>
        <v>0</v>
      </c>
    </row>
    <row r="194" spans="1:18" ht="20.100000000000001" customHeight="1" x14ac:dyDescent="0.25">
      <c r="A194" s="48"/>
      <c r="B194" s="49"/>
      <c r="C194" s="49"/>
      <c r="E194" s="4"/>
      <c r="F194" s="54" t="s">
        <v>116</v>
      </c>
      <c r="G194" s="55" t="s">
        <v>174</v>
      </c>
      <c r="H194" s="73"/>
      <c r="I194" s="169" t="s">
        <v>93</v>
      </c>
      <c r="J194" s="169"/>
      <c r="K194" s="169"/>
      <c r="L194" s="169"/>
      <c r="M194" s="169"/>
      <c r="N194" s="59">
        <v>1</v>
      </c>
      <c r="O194" s="183"/>
      <c r="P194" s="183"/>
      <c r="Q194" s="183"/>
    </row>
    <row r="195" spans="1:18" ht="20.100000000000001" customHeight="1" x14ac:dyDescent="0.25">
      <c r="A195" s="58"/>
      <c r="B195" s="9"/>
      <c r="C195" s="9"/>
      <c r="E195" s="4"/>
      <c r="F195" s="54" t="s">
        <v>135</v>
      </c>
      <c r="G195" s="123" t="s">
        <v>174</v>
      </c>
      <c r="H195" s="73"/>
      <c r="I195" s="169" t="s">
        <v>44</v>
      </c>
      <c r="J195" s="169"/>
      <c r="K195" s="169"/>
      <c r="L195" s="169"/>
      <c r="M195" s="169"/>
      <c r="N195" s="59">
        <v>2</v>
      </c>
      <c r="O195" s="183"/>
      <c r="P195" s="183"/>
      <c r="Q195" s="183"/>
    </row>
    <row r="196" spans="1:18" ht="20.100000000000001" customHeight="1" x14ac:dyDescent="0.2">
      <c r="A196" s="58"/>
      <c r="B196" s="9"/>
      <c r="C196" s="9"/>
      <c r="E196" s="60"/>
      <c r="F196" s="61"/>
      <c r="G196" s="62"/>
      <c r="H196" s="63"/>
      <c r="I196" s="62"/>
      <c r="J196" s="62"/>
      <c r="K196" s="62"/>
      <c r="L196" s="62"/>
      <c r="M196" s="63" t="s">
        <v>75</v>
      </c>
      <c r="N196" s="116" t="str">
        <f>IF(SUM(R179:R196)=0,"",IF(SUM(R179:R196)&gt;3,3,ROUNDDOWN(SUM(R179:R196),0)))</f>
        <v/>
      </c>
      <c r="R196" s="64">
        <f>IF(E195="x",2,IF(E194="x",1,0))</f>
        <v>0</v>
      </c>
    </row>
    <row r="197" spans="1:18" ht="12" customHeight="1" x14ac:dyDescent="0.25">
      <c r="A197" s="53"/>
      <c r="B197" s="9"/>
      <c r="C197" s="9"/>
      <c r="E197" s="9"/>
      <c r="F197" s="9"/>
      <c r="G197" s="17"/>
      <c r="I197" s="9"/>
      <c r="J197" s="9"/>
      <c r="K197" s="9"/>
      <c r="L197" s="9"/>
      <c r="M197" s="9"/>
      <c r="N197" s="23"/>
    </row>
    <row r="198" spans="1:18" ht="14.1" customHeight="1" x14ac:dyDescent="0.25">
      <c r="A198" s="53"/>
      <c r="B198" s="9"/>
      <c r="C198" s="9"/>
      <c r="L198" s="230" t="s">
        <v>58</v>
      </c>
      <c r="M198" s="231"/>
      <c r="N198" s="94" t="str">
        <f>IF(SUM(N154,N164,N168,N172,N196)=0,"",IF(SUM(N154,N164,N168,N172,N196)&gt;10,10,SUM(N154,N164,N168,N172,N196)))</f>
        <v/>
      </c>
    </row>
    <row r="199" spans="1:18" ht="12.75" customHeight="1" x14ac:dyDescent="0.2">
      <c r="A199" s="65" t="s">
        <v>124</v>
      </c>
      <c r="B199" s="66" t="s">
        <v>183</v>
      </c>
      <c r="C199" s="66" t="s">
        <v>184</v>
      </c>
    </row>
    <row r="200" spans="1:18" ht="12.75" customHeight="1" thickBot="1" x14ac:dyDescent="0.25">
      <c r="A200" s="65"/>
      <c r="B200" s="66"/>
      <c r="C200" s="66"/>
    </row>
    <row r="201" spans="1:18" ht="20.100000000000001" customHeight="1" thickBot="1" x14ac:dyDescent="0.3">
      <c r="A201" s="124" t="e">
        <f>+#REF!+A150</f>
        <v>#REF!</v>
      </c>
      <c r="B201" s="124" t="e">
        <f>+#REF!+B150</f>
        <v>#REF!</v>
      </c>
      <c r="C201" s="124" t="e">
        <f>+#REF!+C150</f>
        <v>#REF!</v>
      </c>
      <c r="D201" s="125"/>
      <c r="E201" s="126"/>
      <c r="F201" s="127"/>
      <c r="G201" s="127"/>
      <c r="H201" s="127"/>
      <c r="I201" s="127"/>
      <c r="J201" s="127"/>
      <c r="K201" s="127"/>
      <c r="L201" s="232" t="s">
        <v>59</v>
      </c>
      <c r="M201" s="232"/>
      <c r="N201" s="94" t="str">
        <f>IF(SUM(N77,N122,N147,N198)=0,"",SUM(N77,N122,N147,N198))</f>
        <v/>
      </c>
      <c r="O201" s="128"/>
      <c r="P201" s="128"/>
      <c r="Q201" s="128"/>
    </row>
    <row r="202" spans="1:18" ht="12" customHeight="1" x14ac:dyDescent="0.2">
      <c r="A202" s="129"/>
      <c r="B202" s="129"/>
      <c r="C202" s="129"/>
      <c r="D202" s="125"/>
      <c r="E202" s="126"/>
      <c r="F202" s="127"/>
      <c r="G202" s="127"/>
      <c r="H202" s="127"/>
      <c r="I202" s="127"/>
      <c r="J202" s="127"/>
      <c r="K202" s="127"/>
      <c r="L202" s="60"/>
      <c r="M202" s="60"/>
      <c r="N202" s="66"/>
      <c r="O202" s="128"/>
      <c r="P202" s="128"/>
      <c r="Q202" s="128"/>
    </row>
    <row r="203" spans="1:18" ht="20.100000000000001" customHeight="1" x14ac:dyDescent="0.25">
      <c r="A203" s="112"/>
      <c r="B203" s="9"/>
      <c r="C203" s="9"/>
      <c r="L203" s="232" t="s">
        <v>60</v>
      </c>
      <c r="M203" s="232"/>
      <c r="N203" s="130" t="str">
        <f>IF(N201="","",IF(N201&gt;80,"PLATINUM",IF(N201&gt;=65,"GOLD",IF(N201&gt;=45,"SILVER",IF(N201&gt;=32,"GREEN")))))</f>
        <v/>
      </c>
    </row>
    <row r="204" spans="1:18" s="60" customFormat="1" ht="24" customHeight="1" x14ac:dyDescent="0.2">
      <c r="A204" s="101"/>
      <c r="B204" s="102"/>
      <c r="C204" s="102"/>
      <c r="D204" s="103"/>
      <c r="E204" s="7"/>
      <c r="F204" s="66"/>
      <c r="G204" s="35"/>
      <c r="H204" s="103"/>
      <c r="I204" s="7"/>
      <c r="N204" s="66"/>
    </row>
    <row r="205" spans="1:18" s="60" customFormat="1" ht="22.5" customHeight="1" x14ac:dyDescent="0.2">
      <c r="A205" s="34"/>
      <c r="B205" s="7"/>
      <c r="C205" s="7"/>
      <c r="D205" s="19"/>
      <c r="E205" s="131"/>
      <c r="F205" s="177" t="s">
        <v>63</v>
      </c>
      <c r="G205" s="177"/>
      <c r="H205" s="177"/>
      <c r="I205" s="177"/>
      <c r="J205" s="177"/>
      <c r="K205" s="177"/>
      <c r="L205" s="7"/>
      <c r="M205" s="7"/>
      <c r="N205" s="37"/>
    </row>
    <row r="206" spans="1:18" ht="22.5" customHeight="1" x14ac:dyDescent="0.25">
      <c r="F206" s="177" t="s">
        <v>141</v>
      </c>
      <c r="G206" s="177"/>
      <c r="I206" s="178" t="s">
        <v>45</v>
      </c>
      <c r="J206" s="178"/>
      <c r="K206" s="35"/>
      <c r="L206" s="35"/>
      <c r="M206" s="35"/>
      <c r="N206" s="132"/>
      <c r="O206" s="35"/>
      <c r="P206" s="35"/>
      <c r="Q206" s="35"/>
    </row>
    <row r="207" spans="1:18" ht="22.5" customHeight="1" x14ac:dyDescent="0.25">
      <c r="F207" s="177" t="s">
        <v>140</v>
      </c>
      <c r="G207" s="177"/>
      <c r="I207" s="178" t="s">
        <v>144</v>
      </c>
      <c r="J207" s="178"/>
      <c r="K207" s="35"/>
      <c r="L207" s="35"/>
      <c r="M207" s="35"/>
      <c r="N207" s="132"/>
      <c r="O207" s="35"/>
      <c r="P207" s="35"/>
      <c r="Q207" s="35"/>
    </row>
    <row r="208" spans="1:18" ht="22.5" customHeight="1" x14ac:dyDescent="0.25">
      <c r="F208" s="177" t="s">
        <v>142</v>
      </c>
      <c r="G208" s="177"/>
      <c r="I208" s="178" t="s">
        <v>145</v>
      </c>
      <c r="J208" s="178"/>
      <c r="K208" s="35"/>
      <c r="L208" s="35"/>
      <c r="M208" s="35"/>
      <c r="N208" s="132"/>
      <c r="O208" s="35"/>
      <c r="P208" s="35"/>
      <c r="Q208" s="35"/>
    </row>
    <row r="209" spans="5:17" ht="22.5" customHeight="1" x14ac:dyDescent="0.25">
      <c r="F209" s="177" t="s">
        <v>143</v>
      </c>
      <c r="G209" s="177"/>
      <c r="I209" s="178" t="s">
        <v>62</v>
      </c>
      <c r="J209" s="178"/>
      <c r="K209" s="35"/>
      <c r="L209" s="35"/>
      <c r="M209" s="35"/>
      <c r="N209" s="132"/>
      <c r="O209" s="35"/>
      <c r="P209" s="35"/>
      <c r="Q209" s="35"/>
    </row>
    <row r="210" spans="5:17" ht="24" customHeight="1" x14ac:dyDescent="0.25">
      <c r="F210" s="35"/>
      <c r="I210" s="35"/>
      <c r="J210" s="35"/>
      <c r="K210" s="35"/>
      <c r="L210" s="35"/>
      <c r="M210" s="35"/>
      <c r="N210" s="132"/>
      <c r="O210" s="35"/>
      <c r="P210" s="35"/>
      <c r="Q210" s="35"/>
    </row>
    <row r="211" spans="5:17" ht="24" customHeight="1" x14ac:dyDescent="0.25">
      <c r="E211" s="133"/>
      <c r="F211" s="179" t="s">
        <v>64</v>
      </c>
      <c r="G211" s="179"/>
      <c r="H211" s="179"/>
      <c r="I211" s="179"/>
      <c r="J211" s="179"/>
      <c r="K211" s="179"/>
      <c r="L211" s="35"/>
      <c r="M211" s="35"/>
      <c r="N211" s="132"/>
      <c r="O211" s="35"/>
      <c r="P211" s="35"/>
      <c r="Q211" s="35"/>
    </row>
    <row r="212" spans="5:17" ht="24" customHeight="1" x14ac:dyDescent="0.25">
      <c r="E212" s="133"/>
      <c r="F212" s="176" t="s">
        <v>65</v>
      </c>
      <c r="G212" s="176"/>
      <c r="H212" s="176"/>
      <c r="I212" s="176"/>
      <c r="J212" s="176"/>
      <c r="K212" s="176"/>
      <c r="L212" s="35"/>
      <c r="M212" s="35"/>
      <c r="N212" s="132"/>
      <c r="O212" s="35"/>
      <c r="P212" s="35"/>
      <c r="Q212" s="35"/>
    </row>
    <row r="213" spans="5:17" ht="24" customHeight="1" x14ac:dyDescent="0.25">
      <c r="E213" s="133"/>
      <c r="F213" s="176" t="s">
        <v>66</v>
      </c>
      <c r="G213" s="176"/>
      <c r="H213" s="176"/>
      <c r="I213" s="176"/>
      <c r="J213" s="176"/>
      <c r="K213" s="176"/>
      <c r="L213" s="35"/>
      <c r="M213" s="35"/>
      <c r="N213" s="132"/>
      <c r="O213" s="35"/>
      <c r="P213" s="35"/>
      <c r="Q213" s="35"/>
    </row>
    <row r="214" spans="5:17" ht="24" customHeight="1" x14ac:dyDescent="0.25">
      <c r="E214" s="133"/>
      <c r="F214" s="176" t="s">
        <v>67</v>
      </c>
      <c r="G214" s="176"/>
      <c r="H214" s="176"/>
      <c r="I214" s="176"/>
      <c r="J214" s="176"/>
      <c r="K214" s="176"/>
      <c r="L214" s="176"/>
      <c r="M214" s="176"/>
      <c r="N214" s="132"/>
      <c r="O214" s="35"/>
      <c r="P214" s="35"/>
      <c r="Q214" s="35"/>
    </row>
    <row r="215" spans="5:17" ht="24" customHeight="1" x14ac:dyDescent="0.25">
      <c r="E215" s="133"/>
      <c r="F215" s="176" t="s">
        <v>69</v>
      </c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</row>
    <row r="216" spans="5:17" ht="24" customHeight="1" x14ac:dyDescent="0.25">
      <c r="F216" s="176" t="s">
        <v>70</v>
      </c>
      <c r="G216" s="176"/>
      <c r="H216" s="176"/>
      <c r="I216" s="176"/>
      <c r="J216" s="176"/>
      <c r="K216" s="176"/>
      <c r="L216" s="35"/>
      <c r="M216" s="35"/>
      <c r="N216" s="132"/>
      <c r="O216" s="35"/>
      <c r="P216" s="35"/>
      <c r="Q216" s="35"/>
    </row>
  </sheetData>
  <sheetProtection password="DF53" sheet="1" objects="1" scenarios="1" formatCells="0" formatColumns="0" formatRows="0"/>
  <mergeCells count="231">
    <mergeCell ref="L198:M198"/>
    <mergeCell ref="L201:M201"/>
    <mergeCell ref="L203:M203"/>
    <mergeCell ref="I91:M91"/>
    <mergeCell ref="E88:M88"/>
    <mergeCell ref="I111:M111"/>
    <mergeCell ref="E114:M114"/>
    <mergeCell ref="I115:M115"/>
    <mergeCell ref="I119:M119"/>
    <mergeCell ref="E118:M118"/>
    <mergeCell ref="E125:Q125"/>
    <mergeCell ref="E127:M127"/>
    <mergeCell ref="I128:M128"/>
    <mergeCell ref="I130:M130"/>
    <mergeCell ref="O114:Q114"/>
    <mergeCell ref="O118:Q118"/>
    <mergeCell ref="O127:Q127"/>
    <mergeCell ref="O111:Q111"/>
    <mergeCell ref="I99:M99"/>
    <mergeCell ref="I101:M101"/>
    <mergeCell ref="E104:M104"/>
    <mergeCell ref="I89:M89"/>
    <mergeCell ref="I105:M105"/>
    <mergeCell ref="I109:M109"/>
    <mergeCell ref="B12:D12"/>
    <mergeCell ref="I93:M93"/>
    <mergeCell ref="E96:M96"/>
    <mergeCell ref="I97:M97"/>
    <mergeCell ref="I66:M66"/>
    <mergeCell ref="I67:M67"/>
    <mergeCell ref="I51:M51"/>
    <mergeCell ref="I55:M55"/>
    <mergeCell ref="I56:M57"/>
    <mergeCell ref="I59:M59"/>
    <mergeCell ref="I33:M33"/>
    <mergeCell ref="I34:M34"/>
    <mergeCell ref="I36:M36"/>
    <mergeCell ref="I37:M37"/>
    <mergeCell ref="I39:M39"/>
    <mergeCell ref="I60:M60"/>
    <mergeCell ref="E64:M64"/>
    <mergeCell ref="I65:M65"/>
    <mergeCell ref="I27:M27"/>
    <mergeCell ref="E12:Q12"/>
    <mergeCell ref="L77:M77"/>
    <mergeCell ref="E70:M70"/>
    <mergeCell ref="I71:M71"/>
    <mergeCell ref="I72:M72"/>
    <mergeCell ref="O166:Q166"/>
    <mergeCell ref="O65:Q65"/>
    <mergeCell ref="O66:Q66"/>
    <mergeCell ref="O67:Q67"/>
    <mergeCell ref="O71:Q71"/>
    <mergeCell ref="O72:Q72"/>
    <mergeCell ref="O33:Q33"/>
    <mergeCell ref="O34:Q34"/>
    <mergeCell ref="O36:Q36"/>
    <mergeCell ref="O37:Q37"/>
    <mergeCell ref="O39:Q39"/>
    <mergeCell ref="O105:Q105"/>
    <mergeCell ref="O107:Q107"/>
    <mergeCell ref="O74:Q74"/>
    <mergeCell ref="O83:Q83"/>
    <mergeCell ref="O43:Q43"/>
    <mergeCell ref="O96:Q96"/>
    <mergeCell ref="O104:Q104"/>
    <mergeCell ref="O85:Q85"/>
    <mergeCell ref="O89:Q89"/>
    <mergeCell ref="O91:Q91"/>
    <mergeCell ref="E80:Q80"/>
    <mergeCell ref="I83:M83"/>
    <mergeCell ref="I85:M85"/>
    <mergeCell ref="O161:Q161"/>
    <mergeCell ref="I28:M28"/>
    <mergeCell ref="I30:M30"/>
    <mergeCell ref="I31:M31"/>
    <mergeCell ref="I26:M26"/>
    <mergeCell ref="E54:M54"/>
    <mergeCell ref="O109:Q109"/>
    <mergeCell ref="O152:Q152"/>
    <mergeCell ref="O156:Q156"/>
    <mergeCell ref="L122:M122"/>
    <mergeCell ref="L147:M147"/>
    <mergeCell ref="I107:M107"/>
    <mergeCell ref="I74:M74"/>
    <mergeCell ref="E82:M82"/>
    <mergeCell ref="O93:Q93"/>
    <mergeCell ref="O97:Q97"/>
    <mergeCell ref="O99:Q99"/>
    <mergeCell ref="O101:Q101"/>
    <mergeCell ref="O70:Q70"/>
    <mergeCell ref="O82:Q82"/>
    <mergeCell ref="O88:Q88"/>
    <mergeCell ref="O185:Q185"/>
    <mergeCell ref="O186:Q186"/>
    <mergeCell ref="O187:Q187"/>
    <mergeCell ref="O189:Q189"/>
    <mergeCell ref="O190:Q190"/>
    <mergeCell ref="O191:Q191"/>
    <mergeCell ref="O170:Q170"/>
    <mergeCell ref="O115:Q115"/>
    <mergeCell ref="O119:Q119"/>
    <mergeCell ref="O128:Q128"/>
    <mergeCell ref="O142:Q142"/>
    <mergeCell ref="O144:Q144"/>
    <mergeCell ref="O153:Q153"/>
    <mergeCell ref="O157:Q157"/>
    <mergeCell ref="O167:Q167"/>
    <mergeCell ref="O136:Q136"/>
    <mergeCell ref="O138:Q138"/>
    <mergeCell ref="O130:Q130"/>
    <mergeCell ref="O131:Q131"/>
    <mergeCell ref="O132:Q132"/>
    <mergeCell ref="O162:Q162"/>
    <mergeCell ref="O163:Q163"/>
    <mergeCell ref="O158:Q158"/>
    <mergeCell ref="O160:Q160"/>
    <mergeCell ref="O175:Q175"/>
    <mergeCell ref="O176:Q176"/>
    <mergeCell ref="O177:Q177"/>
    <mergeCell ref="O178:Q178"/>
    <mergeCell ref="O180:Q180"/>
    <mergeCell ref="O181:Q181"/>
    <mergeCell ref="O182:Q182"/>
    <mergeCell ref="O184:Q184"/>
    <mergeCell ref="O174:Q174"/>
    <mergeCell ref="E25:M25"/>
    <mergeCell ref="O26:Q26"/>
    <mergeCell ref="I46:M47"/>
    <mergeCell ref="O45:Q45"/>
    <mergeCell ref="O49:Q49"/>
    <mergeCell ref="O51:Q51"/>
    <mergeCell ref="O27:Q27"/>
    <mergeCell ref="O28:Q28"/>
    <mergeCell ref="O30:Q30"/>
    <mergeCell ref="O31:Q31"/>
    <mergeCell ref="E1:Q1"/>
    <mergeCell ref="E15:Q15"/>
    <mergeCell ref="E17:M17"/>
    <mergeCell ref="O17:Q17"/>
    <mergeCell ref="I18:M18"/>
    <mergeCell ref="I19:M19"/>
    <mergeCell ref="I20:M20"/>
    <mergeCell ref="O18:Q18"/>
    <mergeCell ref="O19:Q19"/>
    <mergeCell ref="O20:Q20"/>
    <mergeCell ref="N7:P7"/>
    <mergeCell ref="K5:P5"/>
    <mergeCell ref="K3:P3"/>
    <mergeCell ref="K9:P9"/>
    <mergeCell ref="O44:Q44"/>
    <mergeCell ref="E42:M42"/>
    <mergeCell ref="I43:M43"/>
    <mergeCell ref="I22:M22"/>
    <mergeCell ref="I131:M131"/>
    <mergeCell ref="I132:M132"/>
    <mergeCell ref="E135:M135"/>
    <mergeCell ref="I136:M136"/>
    <mergeCell ref="I138:M138"/>
    <mergeCell ref="O22:Q22"/>
    <mergeCell ref="O25:Q25"/>
    <mergeCell ref="O42:Q42"/>
    <mergeCell ref="O54:Q54"/>
    <mergeCell ref="O64:Q64"/>
    <mergeCell ref="N46:N47"/>
    <mergeCell ref="O46:Q47"/>
    <mergeCell ref="I45:M45"/>
    <mergeCell ref="I44:M44"/>
    <mergeCell ref="I49:M49"/>
    <mergeCell ref="N56:N57"/>
    <mergeCell ref="O56:Q57"/>
    <mergeCell ref="O55:Q55"/>
    <mergeCell ref="O59:Q59"/>
    <mergeCell ref="O60:Q60"/>
    <mergeCell ref="E141:M141"/>
    <mergeCell ref="I142:M142"/>
    <mergeCell ref="I144:M144"/>
    <mergeCell ref="E150:Q150"/>
    <mergeCell ref="O135:Q135"/>
    <mergeCell ref="O141:Q141"/>
    <mergeCell ref="E152:M152"/>
    <mergeCell ref="I153:M153"/>
    <mergeCell ref="E156:M156"/>
    <mergeCell ref="I162:M162"/>
    <mergeCell ref="I163:M163"/>
    <mergeCell ref="F216:K216"/>
    <mergeCell ref="F205:K205"/>
    <mergeCell ref="F206:G206"/>
    <mergeCell ref="F207:G207"/>
    <mergeCell ref="F208:G208"/>
    <mergeCell ref="F209:G209"/>
    <mergeCell ref="I209:J209"/>
    <mergeCell ref="I208:J208"/>
    <mergeCell ref="I207:J207"/>
    <mergeCell ref="I206:J206"/>
    <mergeCell ref="F211:K211"/>
    <mergeCell ref="F212:K212"/>
    <mergeCell ref="F213:K213"/>
    <mergeCell ref="F214:M214"/>
    <mergeCell ref="F215:Q215"/>
    <mergeCell ref="I191:M191"/>
    <mergeCell ref="I192:M192"/>
    <mergeCell ref="I194:M194"/>
    <mergeCell ref="O192:Q192"/>
    <mergeCell ref="O194:Q194"/>
    <mergeCell ref="O195:Q195"/>
    <mergeCell ref="O171:Q171"/>
    <mergeCell ref="I195:M195"/>
    <mergeCell ref="N130:N132"/>
    <mergeCell ref="I180:M180"/>
    <mergeCell ref="I181:M181"/>
    <mergeCell ref="I182:M182"/>
    <mergeCell ref="I184:M184"/>
    <mergeCell ref="I185:M185"/>
    <mergeCell ref="I186:M186"/>
    <mergeCell ref="I187:M187"/>
    <mergeCell ref="I189:M189"/>
    <mergeCell ref="I190:M190"/>
    <mergeCell ref="E166:M166"/>
    <mergeCell ref="I167:M167"/>
    <mergeCell ref="E170:M170"/>
    <mergeCell ref="I171:M171"/>
    <mergeCell ref="E174:M174"/>
    <mergeCell ref="I175:M175"/>
    <mergeCell ref="I176:M176"/>
    <mergeCell ref="I177:M177"/>
    <mergeCell ref="I178:M178"/>
    <mergeCell ref="I157:M157"/>
    <mergeCell ref="I158:M158"/>
    <mergeCell ref="I160:M160"/>
    <mergeCell ref="I161:M161"/>
  </mergeCells>
  <phoneticPr fontId="2" type="noConversion"/>
  <pageMargins left="0.35433070866141736" right="0.35433070866141736" top="0.55118110236220474" bottom="0.35433070866141736" header="0.19685039370078741" footer="0.11811023622047245"/>
  <pageSetup paperSize="9" scale="55" fitToHeight="0" orientation="portrait" r:id="rId1"/>
  <headerFooter>
    <oddHeader>&amp;L&amp;K00-032Regolamento Tecnico SA Rev. 2.00&amp;R&amp;K00-032&amp;F</oddHeader>
    <oddFooter>&amp;C&amp;K00-034&amp;P/&amp;N</oddFooter>
  </headerFooter>
  <rowBreaks count="2" manualBreakCount="2">
    <brk id="79" max="16383" man="1"/>
    <brk id="148" min="4" max="16" man="1"/>
  </rowBreaks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zoomScale="70" zoomScaleNormal="70" zoomScaleSheetLayoutView="70" zoomScalePageLayoutView="70" workbookViewId="0">
      <selection activeCell="K3" sqref="K3:P3"/>
    </sheetView>
  </sheetViews>
  <sheetFormatPr defaultColWidth="10.875" defaultRowHeight="24" customHeight="1" x14ac:dyDescent="0.25"/>
  <cols>
    <col min="1" max="1" width="3.5" style="34" customWidth="1"/>
    <col min="2" max="3" width="3.5" style="7" customWidth="1"/>
    <col min="4" max="4" width="1.125" style="19" customWidth="1"/>
    <col min="5" max="5" width="3.625" style="7" customWidth="1"/>
    <col min="6" max="6" width="3.375" style="7" customWidth="1"/>
    <col min="7" max="7" width="11.125" style="35" customWidth="1"/>
    <col min="8" max="8" width="2.875" style="18" hidden="1" customWidth="1"/>
    <col min="9" max="9" width="3.625" style="7" customWidth="1"/>
    <col min="10" max="10" width="22.125" style="7" customWidth="1"/>
    <col min="11" max="11" width="25.625" style="7" customWidth="1"/>
    <col min="12" max="12" width="23.875" style="7" customWidth="1"/>
    <col min="13" max="13" width="33.625" style="7" customWidth="1"/>
    <col min="14" max="14" width="12.375" style="37" customWidth="1"/>
    <col min="15" max="15" width="3.625" style="7" customWidth="1"/>
    <col min="16" max="17" width="8.5" style="7" customWidth="1"/>
    <col min="18" max="18" width="10.875" style="7" hidden="1" customWidth="1"/>
    <col min="19" max="16384" width="10.875" style="7"/>
  </cols>
  <sheetData>
    <row r="1" spans="1:17" ht="24" customHeight="1" thickBot="1" x14ac:dyDescent="0.3">
      <c r="A1" s="193" t="s">
        <v>146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17" ht="9" customHeight="1" x14ac:dyDescent="0.25">
      <c r="A2" s="10"/>
      <c r="B2" s="11"/>
      <c r="C2" s="11"/>
      <c r="D2" s="11"/>
      <c r="E2" s="11"/>
      <c r="F2" s="11"/>
      <c r="G2" s="12"/>
      <c r="H2" s="13"/>
      <c r="I2" s="11"/>
      <c r="J2" s="11"/>
      <c r="K2" s="11"/>
      <c r="L2" s="11"/>
      <c r="M2" s="11"/>
      <c r="N2" s="14"/>
      <c r="O2" s="11"/>
      <c r="P2" s="11"/>
      <c r="Q2" s="15"/>
    </row>
    <row r="3" spans="1:17" ht="16.5" customHeight="1" x14ac:dyDescent="0.25">
      <c r="A3" s="16"/>
      <c r="B3" s="9"/>
      <c r="C3" s="9"/>
      <c r="D3" s="9"/>
      <c r="E3" s="9"/>
      <c r="F3" s="9"/>
      <c r="J3" s="18" t="s">
        <v>125</v>
      </c>
      <c r="K3" s="240"/>
      <c r="L3" s="240"/>
      <c r="M3" s="240"/>
      <c r="N3" s="240"/>
      <c r="O3" s="240"/>
      <c r="P3" s="240"/>
      <c r="Q3" s="165"/>
    </row>
    <row r="4" spans="1:17" ht="6.75" customHeight="1" x14ac:dyDescent="0.25">
      <c r="A4" s="167"/>
      <c r="B4" s="17"/>
      <c r="C4" s="17"/>
      <c r="D4" s="17"/>
      <c r="E4" s="17"/>
      <c r="F4" s="17"/>
      <c r="J4" s="18"/>
      <c r="K4" s="9"/>
      <c r="L4" s="9"/>
      <c r="M4" s="9"/>
      <c r="N4" s="23"/>
      <c r="O4" s="9"/>
      <c r="P4" s="9"/>
      <c r="Q4" s="20"/>
    </row>
    <row r="5" spans="1:17" ht="16.5" customHeight="1" x14ac:dyDescent="0.25">
      <c r="A5" s="16"/>
      <c r="B5" s="9"/>
      <c r="C5" s="9"/>
      <c r="D5" s="9"/>
      <c r="E5" s="9"/>
      <c r="F5" s="9"/>
      <c r="J5" s="18" t="s">
        <v>128</v>
      </c>
      <c r="K5" s="240"/>
      <c r="L5" s="240"/>
      <c r="M5" s="240"/>
      <c r="N5" s="240"/>
      <c r="O5" s="240"/>
      <c r="P5" s="240"/>
      <c r="Q5" s="165"/>
    </row>
    <row r="6" spans="1:17" ht="6.75" customHeight="1" x14ac:dyDescent="0.25">
      <c r="A6" s="167"/>
      <c r="B6" s="17"/>
      <c r="C6" s="17"/>
      <c r="D6" s="17"/>
      <c r="E6" s="17"/>
      <c r="F6" s="17"/>
      <c r="J6" s="18"/>
      <c r="K6" s="9"/>
      <c r="L6" s="9"/>
      <c r="M6" s="9"/>
      <c r="N6" s="23"/>
      <c r="O6" s="9"/>
      <c r="P6" s="9"/>
      <c r="Q6" s="20"/>
    </row>
    <row r="7" spans="1:17" ht="16.5" customHeight="1" x14ac:dyDescent="0.25">
      <c r="A7" s="16"/>
      <c r="B7" s="9"/>
      <c r="C7" s="9"/>
      <c r="D7" s="9"/>
      <c r="E7" s="9"/>
      <c r="F7" s="9"/>
      <c r="J7" s="24" t="s">
        <v>126</v>
      </c>
      <c r="K7" s="2"/>
      <c r="L7" s="163"/>
      <c r="M7" s="18" t="s">
        <v>130</v>
      </c>
      <c r="N7" s="240"/>
      <c r="O7" s="240"/>
      <c r="P7" s="240"/>
      <c r="Q7" s="164"/>
    </row>
    <row r="8" spans="1:17" ht="6.75" customHeight="1" x14ac:dyDescent="0.25">
      <c r="A8" s="167"/>
      <c r="B8" s="17"/>
      <c r="C8" s="17"/>
      <c r="D8" s="17"/>
      <c r="E8" s="17"/>
      <c r="F8" s="17"/>
      <c r="J8" s="18"/>
      <c r="K8" s="9"/>
      <c r="L8" s="9"/>
      <c r="M8" s="9"/>
      <c r="N8" s="23"/>
      <c r="O8" s="9"/>
      <c r="P8" s="9"/>
      <c r="Q8" s="20"/>
    </row>
    <row r="9" spans="1:17" ht="17.25" customHeight="1" x14ac:dyDescent="0.25">
      <c r="A9" s="16"/>
      <c r="B9" s="9"/>
      <c r="C9" s="9"/>
      <c r="D9" s="9"/>
      <c r="E9" s="9"/>
      <c r="F9" s="9"/>
      <c r="J9" s="21" t="s">
        <v>127</v>
      </c>
      <c r="K9" s="240"/>
      <c r="L9" s="240"/>
      <c r="M9" s="240"/>
      <c r="N9" s="240"/>
      <c r="O9" s="240"/>
      <c r="P9" s="240"/>
      <c r="Q9" s="165"/>
    </row>
    <row r="10" spans="1:17" ht="9" customHeight="1" thickBot="1" x14ac:dyDescent="0.3">
      <c r="A10" s="28"/>
      <c r="B10" s="26"/>
      <c r="C10" s="26"/>
      <c r="D10" s="26"/>
      <c r="E10" s="26"/>
      <c r="F10" s="26"/>
      <c r="G10" s="29"/>
      <c r="H10" s="30"/>
      <c r="I10" s="26"/>
      <c r="J10" s="26"/>
      <c r="K10" s="31"/>
      <c r="L10" s="26"/>
      <c r="M10" s="26"/>
      <c r="N10" s="32"/>
      <c r="O10" s="26"/>
      <c r="P10" s="26"/>
      <c r="Q10" s="33"/>
    </row>
    <row r="11" spans="1:17" ht="9.75" customHeight="1" x14ac:dyDescent="0.25">
      <c r="H11" s="36"/>
    </row>
    <row r="12" spans="1:17" ht="33.75" customHeight="1" x14ac:dyDescent="0.25">
      <c r="A12" s="247" t="s">
        <v>129</v>
      </c>
      <c r="B12" s="248"/>
      <c r="C12" s="248"/>
      <c r="D12" s="249"/>
      <c r="E12" s="182" t="s">
        <v>193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5"/>
    </row>
    <row r="13" spans="1:17" ht="12.75" customHeight="1" x14ac:dyDescent="0.25">
      <c r="H13" s="7"/>
    </row>
    <row r="14" spans="1:17" ht="12.75" customHeight="1" thickBot="1" x14ac:dyDescent="0.3">
      <c r="A14" s="250" t="s">
        <v>124</v>
      </c>
      <c r="B14" s="251" t="s">
        <v>183</v>
      </c>
      <c r="C14" s="251" t="s">
        <v>184</v>
      </c>
    </row>
    <row r="15" spans="1:17" ht="21" customHeight="1" thickBot="1" x14ac:dyDescent="0.3">
      <c r="A15" s="252">
        <f>A17+A25+A42+A54+A64+A70</f>
        <v>0</v>
      </c>
      <c r="B15" s="253">
        <f>B17+B25+B42+B54+B64+B70</f>
        <v>0</v>
      </c>
      <c r="C15" s="253">
        <f>C17+C25+C42+C54+C64+C70</f>
        <v>0</v>
      </c>
      <c r="D15" s="43"/>
      <c r="E15" s="195" t="s">
        <v>71</v>
      </c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7" ht="12.75" customHeight="1" thickBot="1" x14ac:dyDescent="0.3">
      <c r="A16" s="250" t="s">
        <v>124</v>
      </c>
      <c r="B16" s="251" t="s">
        <v>183</v>
      </c>
      <c r="C16" s="251" t="s">
        <v>184</v>
      </c>
    </row>
    <row r="17" spans="1:18" ht="19.5" customHeight="1" thickBot="1" x14ac:dyDescent="0.3">
      <c r="A17" s="254">
        <f>A18</f>
        <v>0</v>
      </c>
      <c r="B17" s="255">
        <f t="shared" ref="B17:C17" si="0">B18</f>
        <v>0</v>
      </c>
      <c r="C17" s="255">
        <f t="shared" si="0"/>
        <v>0</v>
      </c>
      <c r="D17" s="46"/>
      <c r="E17" s="196" t="s">
        <v>72</v>
      </c>
      <c r="F17" s="197"/>
      <c r="G17" s="197"/>
      <c r="H17" s="197"/>
      <c r="I17" s="197"/>
      <c r="J17" s="197"/>
      <c r="K17" s="197"/>
      <c r="L17" s="197"/>
      <c r="M17" s="197"/>
      <c r="N17" s="47" t="s">
        <v>100</v>
      </c>
      <c r="O17" s="181" t="s">
        <v>101</v>
      </c>
      <c r="P17" s="181"/>
      <c r="Q17" s="181"/>
    </row>
    <row r="18" spans="1:18" ht="27" customHeight="1" x14ac:dyDescent="0.25">
      <c r="A18" s="256"/>
      <c r="B18" s="168"/>
      <c r="C18" s="168"/>
      <c r="E18" s="3"/>
      <c r="F18" s="50" t="s">
        <v>119</v>
      </c>
      <c r="G18" s="155" t="s">
        <v>98</v>
      </c>
      <c r="H18" s="52"/>
      <c r="I18" s="185" t="s">
        <v>40</v>
      </c>
      <c r="J18" s="185"/>
      <c r="K18" s="185"/>
      <c r="L18" s="185"/>
      <c r="M18" s="185"/>
      <c r="N18" s="50">
        <v>2</v>
      </c>
      <c r="O18" s="200"/>
      <c r="P18" s="201"/>
      <c r="Q18" s="202"/>
    </row>
    <row r="19" spans="1:18" ht="24.95" customHeight="1" x14ac:dyDescent="0.25">
      <c r="A19" s="257"/>
      <c r="B19" s="258"/>
      <c r="C19" s="258"/>
      <c r="E19" s="3"/>
      <c r="F19" s="54" t="s">
        <v>109</v>
      </c>
      <c r="G19" s="145" t="s">
        <v>192</v>
      </c>
      <c r="H19" s="56"/>
      <c r="I19" s="198" t="s">
        <v>41</v>
      </c>
      <c r="J19" s="198"/>
      <c r="K19" s="198"/>
      <c r="L19" s="198"/>
      <c r="M19" s="198"/>
      <c r="N19" s="154">
        <v>4</v>
      </c>
      <c r="O19" s="200"/>
      <c r="P19" s="201"/>
      <c r="Q19" s="202"/>
    </row>
    <row r="20" spans="1:18" ht="24" customHeight="1" x14ac:dyDescent="0.25">
      <c r="A20" s="259"/>
      <c r="B20" s="258"/>
      <c r="C20" s="258"/>
      <c r="E20" s="135"/>
      <c r="F20" s="136" t="s">
        <v>108</v>
      </c>
      <c r="G20" s="152" t="s">
        <v>161</v>
      </c>
      <c r="H20" s="137"/>
      <c r="I20" s="199" t="s">
        <v>73</v>
      </c>
      <c r="J20" s="199"/>
      <c r="K20" s="199"/>
      <c r="L20" s="199"/>
      <c r="M20" s="199"/>
      <c r="N20" s="108">
        <v>6</v>
      </c>
      <c r="O20" s="203"/>
      <c r="P20" s="204"/>
      <c r="Q20" s="205"/>
    </row>
    <row r="21" spans="1:18" ht="12" customHeight="1" x14ac:dyDescent="0.25">
      <c r="A21" s="259"/>
      <c r="B21" s="258"/>
      <c r="C21" s="258"/>
      <c r="E21" s="143"/>
      <c r="F21" s="140"/>
      <c r="G21" s="146"/>
      <c r="H21" s="141"/>
      <c r="I21" s="150"/>
      <c r="J21" s="150"/>
      <c r="K21" s="150"/>
      <c r="L21" s="150"/>
      <c r="M21" s="150"/>
      <c r="N21" s="142"/>
      <c r="O21" s="148"/>
      <c r="P21" s="148"/>
      <c r="Q21" s="148"/>
    </row>
    <row r="22" spans="1:18" ht="27" customHeight="1" x14ac:dyDescent="0.25">
      <c r="A22" s="259"/>
      <c r="B22" s="258"/>
      <c r="C22" s="258"/>
      <c r="E22" s="5"/>
      <c r="F22" s="138" t="s">
        <v>162</v>
      </c>
      <c r="G22" s="153" t="s">
        <v>163</v>
      </c>
      <c r="H22" s="139"/>
      <c r="I22" s="186" t="s">
        <v>164</v>
      </c>
      <c r="J22" s="187"/>
      <c r="K22" s="187"/>
      <c r="L22" s="187"/>
      <c r="M22" s="187"/>
      <c r="N22" s="84">
        <v>6</v>
      </c>
      <c r="O22" s="189"/>
      <c r="P22" s="190"/>
      <c r="Q22" s="191"/>
    </row>
    <row r="23" spans="1:18" ht="20.100000000000001" customHeight="1" x14ac:dyDescent="0.2">
      <c r="A23" s="259"/>
      <c r="B23" s="258"/>
      <c r="C23" s="258"/>
      <c r="E23" s="60"/>
      <c r="F23" s="61"/>
      <c r="G23" s="62"/>
      <c r="H23" s="63"/>
      <c r="I23" s="62"/>
      <c r="J23" s="62"/>
      <c r="K23" s="62"/>
      <c r="L23" s="62"/>
      <c r="M23" s="63" t="s">
        <v>149</v>
      </c>
      <c r="N23" s="116" t="str">
        <f>IF(R23=0,"",R23)</f>
        <v/>
      </c>
      <c r="R23" s="64">
        <f>IF(E20="x",6,IF(E19="x",4,IF(E18="x",2,0)))</f>
        <v>0</v>
      </c>
    </row>
    <row r="24" spans="1:18" s="66" customFormat="1" ht="12.75" customHeight="1" thickBot="1" x14ac:dyDescent="0.25">
      <c r="A24" s="260"/>
      <c r="B24" s="261"/>
      <c r="C24" s="261"/>
      <c r="D24" s="67"/>
      <c r="G24" s="68"/>
      <c r="H24" s="67"/>
      <c r="N24" s="69"/>
    </row>
    <row r="25" spans="1:18" ht="19.5" customHeight="1" thickBot="1" x14ac:dyDescent="0.3">
      <c r="A25" s="254">
        <f>A26+A30+A33+A36+A39</f>
        <v>0</v>
      </c>
      <c r="B25" s="255">
        <f t="shared" ref="B25:C25" si="1">B26+B30+B33+B36+B39</f>
        <v>0</v>
      </c>
      <c r="C25" s="255">
        <f t="shared" si="1"/>
        <v>0</v>
      </c>
      <c r="D25" s="70"/>
      <c r="E25" s="197" t="s">
        <v>74</v>
      </c>
      <c r="F25" s="197"/>
      <c r="G25" s="197"/>
      <c r="H25" s="197"/>
      <c r="I25" s="197"/>
      <c r="J25" s="197"/>
      <c r="K25" s="197"/>
      <c r="L25" s="197"/>
      <c r="M25" s="197"/>
      <c r="N25" s="47" t="s">
        <v>100</v>
      </c>
      <c r="O25" s="181" t="s">
        <v>101</v>
      </c>
      <c r="P25" s="181"/>
      <c r="Q25" s="181"/>
    </row>
    <row r="26" spans="1:18" ht="20.100000000000001" customHeight="1" x14ac:dyDescent="0.25">
      <c r="A26" s="256"/>
      <c r="B26" s="168"/>
      <c r="C26" s="168"/>
      <c r="E26" s="4"/>
      <c r="F26" s="50" t="s">
        <v>119</v>
      </c>
      <c r="G26" s="155" t="s">
        <v>111</v>
      </c>
      <c r="H26" s="71"/>
      <c r="I26" s="215" t="s">
        <v>17</v>
      </c>
      <c r="J26" s="216"/>
      <c r="K26" s="216"/>
      <c r="L26" s="216"/>
      <c r="M26" s="217"/>
      <c r="N26" s="50">
        <v>3</v>
      </c>
      <c r="O26" s="183"/>
      <c r="P26" s="183"/>
      <c r="Q26" s="183"/>
    </row>
    <row r="27" spans="1:18" ht="20.100000000000001" customHeight="1" x14ac:dyDescent="0.25">
      <c r="A27" s="257"/>
      <c r="B27" s="258"/>
      <c r="C27" s="258"/>
      <c r="E27" s="4"/>
      <c r="F27" s="54" t="s">
        <v>109</v>
      </c>
      <c r="G27" s="145" t="s">
        <v>38</v>
      </c>
      <c r="H27" s="49" t="s">
        <v>136</v>
      </c>
      <c r="I27" s="169" t="s">
        <v>18</v>
      </c>
      <c r="J27" s="169"/>
      <c r="K27" s="169"/>
      <c r="L27" s="169"/>
      <c r="M27" s="169"/>
      <c r="N27" s="154">
        <v>4</v>
      </c>
      <c r="O27" s="183"/>
      <c r="P27" s="183"/>
      <c r="Q27" s="183"/>
    </row>
    <row r="28" spans="1:18" ht="20.100000000000001" customHeight="1" x14ac:dyDescent="0.25">
      <c r="A28" s="257"/>
      <c r="B28" s="258"/>
      <c r="C28" s="258"/>
      <c r="E28" s="4"/>
      <c r="F28" s="54" t="s">
        <v>108</v>
      </c>
      <c r="G28" s="145" t="s">
        <v>112</v>
      </c>
      <c r="H28" s="73"/>
      <c r="I28" s="169" t="s">
        <v>19</v>
      </c>
      <c r="J28" s="169"/>
      <c r="K28" s="169"/>
      <c r="L28" s="169"/>
      <c r="M28" s="169"/>
      <c r="N28" s="59">
        <v>5</v>
      </c>
      <c r="O28" s="183"/>
      <c r="P28" s="183"/>
      <c r="Q28" s="183"/>
    </row>
    <row r="29" spans="1:18" s="19" customFormat="1" ht="12" x14ac:dyDescent="0.25">
      <c r="A29" s="262"/>
      <c r="B29" s="263"/>
      <c r="C29" s="263"/>
      <c r="E29" s="75"/>
      <c r="F29" s="75"/>
      <c r="G29" s="76"/>
      <c r="H29" s="76"/>
      <c r="I29" s="76"/>
      <c r="J29" s="76"/>
      <c r="K29" s="76"/>
      <c r="L29" s="76"/>
      <c r="M29" s="76"/>
      <c r="N29" s="77"/>
      <c r="R29" s="64">
        <f>IF(E28="x",5,IF(E27="x",4,IF(E26="x",3,0)))</f>
        <v>0</v>
      </c>
    </row>
    <row r="30" spans="1:18" ht="20.100000000000001" customHeight="1" x14ac:dyDescent="0.25">
      <c r="A30" s="256"/>
      <c r="B30" s="168"/>
      <c r="C30" s="168"/>
      <c r="E30" s="4"/>
      <c r="F30" s="54" t="s">
        <v>113</v>
      </c>
      <c r="G30" s="145" t="s">
        <v>112</v>
      </c>
      <c r="H30" s="73"/>
      <c r="I30" s="169" t="s">
        <v>20</v>
      </c>
      <c r="J30" s="169"/>
      <c r="K30" s="169"/>
      <c r="L30" s="169"/>
      <c r="M30" s="169"/>
      <c r="N30" s="154">
        <v>1</v>
      </c>
      <c r="O30" s="183"/>
      <c r="P30" s="183"/>
      <c r="Q30" s="183"/>
    </row>
    <row r="31" spans="1:18" ht="20.100000000000001" customHeight="1" x14ac:dyDescent="0.25">
      <c r="A31" s="257"/>
      <c r="B31" s="258"/>
      <c r="C31" s="258"/>
      <c r="E31" s="4"/>
      <c r="F31" s="54" t="s">
        <v>110</v>
      </c>
      <c r="G31" s="145" t="s">
        <v>112</v>
      </c>
      <c r="H31" s="73"/>
      <c r="I31" s="169" t="s">
        <v>6</v>
      </c>
      <c r="J31" s="169"/>
      <c r="K31" s="169"/>
      <c r="L31" s="169"/>
      <c r="M31" s="169"/>
      <c r="N31" s="154">
        <v>2</v>
      </c>
      <c r="O31" s="183"/>
      <c r="P31" s="183"/>
      <c r="Q31" s="183"/>
    </row>
    <row r="32" spans="1:18" s="19" customFormat="1" ht="12" x14ac:dyDescent="0.25">
      <c r="A32" s="262"/>
      <c r="B32" s="263"/>
      <c r="C32" s="263"/>
      <c r="E32" s="75"/>
      <c r="F32" s="75"/>
      <c r="G32" s="76"/>
      <c r="H32" s="76"/>
      <c r="I32" s="76"/>
      <c r="J32" s="76"/>
      <c r="K32" s="76"/>
      <c r="L32" s="76"/>
      <c r="M32" s="76"/>
      <c r="N32" s="77"/>
      <c r="R32" s="64">
        <f>IF(E31="x",2,IF(E30="x",1,0))</f>
        <v>0</v>
      </c>
    </row>
    <row r="33" spans="1:18" ht="20.100000000000001" customHeight="1" x14ac:dyDescent="0.25">
      <c r="A33" s="256"/>
      <c r="B33" s="168"/>
      <c r="C33" s="168"/>
      <c r="E33" s="4"/>
      <c r="F33" s="54" t="s">
        <v>118</v>
      </c>
      <c r="G33" s="145" t="s">
        <v>174</v>
      </c>
      <c r="H33" s="73"/>
      <c r="I33" s="169" t="s">
        <v>21</v>
      </c>
      <c r="J33" s="169"/>
      <c r="K33" s="169"/>
      <c r="L33" s="169"/>
      <c r="M33" s="169"/>
      <c r="N33" s="59">
        <v>1</v>
      </c>
      <c r="O33" s="183"/>
      <c r="P33" s="183"/>
      <c r="Q33" s="183"/>
    </row>
    <row r="34" spans="1:18" ht="20.100000000000001" customHeight="1" x14ac:dyDescent="0.25">
      <c r="A34" s="257"/>
      <c r="B34" s="258"/>
      <c r="C34" s="258"/>
      <c r="E34" s="4"/>
      <c r="F34" s="54" t="s">
        <v>114</v>
      </c>
      <c r="G34" s="145" t="s">
        <v>112</v>
      </c>
      <c r="H34" s="73"/>
      <c r="I34" s="169" t="s">
        <v>7</v>
      </c>
      <c r="J34" s="169"/>
      <c r="K34" s="169"/>
      <c r="L34" s="169"/>
      <c r="M34" s="169"/>
      <c r="N34" s="154">
        <v>2</v>
      </c>
      <c r="O34" s="183"/>
      <c r="P34" s="183"/>
      <c r="Q34" s="183"/>
    </row>
    <row r="35" spans="1:18" s="19" customFormat="1" ht="12" x14ac:dyDescent="0.25">
      <c r="A35" s="262"/>
      <c r="B35" s="263"/>
      <c r="C35" s="263"/>
      <c r="E35" s="75"/>
      <c r="F35" s="75"/>
      <c r="G35" s="76"/>
      <c r="H35" s="76"/>
      <c r="I35" s="76"/>
      <c r="J35" s="76"/>
      <c r="K35" s="76"/>
      <c r="L35" s="76"/>
      <c r="M35" s="76"/>
      <c r="N35" s="78"/>
      <c r="R35" s="64">
        <f>IF(E34="x",2,IF(E33="x",1,0))</f>
        <v>0</v>
      </c>
    </row>
    <row r="36" spans="1:18" ht="20.100000000000001" customHeight="1" x14ac:dyDescent="0.25">
      <c r="A36" s="256"/>
      <c r="B36" s="168"/>
      <c r="C36" s="168"/>
      <c r="E36" s="4"/>
      <c r="F36" s="54" t="s">
        <v>115</v>
      </c>
      <c r="G36" s="145" t="s">
        <v>112</v>
      </c>
      <c r="H36" s="73"/>
      <c r="I36" s="169" t="s">
        <v>22</v>
      </c>
      <c r="J36" s="169"/>
      <c r="K36" s="169"/>
      <c r="L36" s="169"/>
      <c r="M36" s="169"/>
      <c r="N36" s="154">
        <v>1</v>
      </c>
      <c r="O36" s="183"/>
      <c r="P36" s="183"/>
      <c r="Q36" s="183"/>
    </row>
    <row r="37" spans="1:18" ht="20.100000000000001" customHeight="1" x14ac:dyDescent="0.25">
      <c r="A37" s="257"/>
      <c r="B37" s="258"/>
      <c r="C37" s="258"/>
      <c r="E37" s="4"/>
      <c r="F37" s="54" t="s">
        <v>117</v>
      </c>
      <c r="G37" s="145" t="s">
        <v>112</v>
      </c>
      <c r="H37" s="73"/>
      <c r="I37" s="169" t="s">
        <v>8</v>
      </c>
      <c r="J37" s="169"/>
      <c r="K37" s="169"/>
      <c r="L37" s="169"/>
      <c r="M37" s="169"/>
      <c r="N37" s="59">
        <v>2</v>
      </c>
      <c r="O37" s="183"/>
      <c r="P37" s="183"/>
      <c r="Q37" s="183"/>
    </row>
    <row r="38" spans="1:18" s="19" customFormat="1" ht="12" x14ac:dyDescent="0.25">
      <c r="A38" s="262"/>
      <c r="B38" s="263"/>
      <c r="C38" s="263"/>
      <c r="E38" s="75"/>
      <c r="F38" s="75"/>
      <c r="G38" s="76"/>
      <c r="H38" s="76"/>
      <c r="I38" s="76"/>
      <c r="J38" s="76"/>
      <c r="K38" s="76"/>
      <c r="L38" s="76"/>
      <c r="M38" s="76"/>
      <c r="N38" s="78"/>
      <c r="R38" s="64">
        <f>IF(E37="x",2,IF(E36="x",1,0))</f>
        <v>0</v>
      </c>
    </row>
    <row r="39" spans="1:18" ht="20.100000000000001" customHeight="1" x14ac:dyDescent="0.25">
      <c r="A39" s="256"/>
      <c r="B39" s="168"/>
      <c r="C39" s="168"/>
      <c r="E39" s="4"/>
      <c r="F39" s="54" t="s">
        <v>116</v>
      </c>
      <c r="G39" s="145" t="s">
        <v>112</v>
      </c>
      <c r="H39" s="73"/>
      <c r="I39" s="169" t="s">
        <v>185</v>
      </c>
      <c r="J39" s="169"/>
      <c r="K39" s="169"/>
      <c r="L39" s="169"/>
      <c r="M39" s="219"/>
      <c r="N39" s="154">
        <v>1</v>
      </c>
      <c r="O39" s="183"/>
      <c r="P39" s="183"/>
      <c r="Q39" s="183"/>
      <c r="R39" s="64">
        <f>IF(E39="x",1,0)</f>
        <v>0</v>
      </c>
    </row>
    <row r="40" spans="1:18" ht="20.100000000000001" customHeight="1" x14ac:dyDescent="0.2">
      <c r="A40" s="259"/>
      <c r="B40" s="258"/>
      <c r="C40" s="258"/>
      <c r="E40" s="60"/>
      <c r="F40" s="61"/>
      <c r="G40" s="62"/>
      <c r="H40" s="63"/>
      <c r="I40" s="62"/>
      <c r="J40" s="62"/>
      <c r="K40" s="62"/>
      <c r="L40" s="62"/>
      <c r="M40" s="79" t="s">
        <v>150</v>
      </c>
      <c r="N40" s="80" t="str">
        <f>IF(SUM(R29,R32,R35,R38,R39)=0,"",SUM(R29,R32,R35,R38,R39))</f>
        <v/>
      </c>
    </row>
    <row r="41" spans="1:18" ht="12.75" customHeight="1" thickBot="1" x14ac:dyDescent="0.3">
      <c r="A41" s="264"/>
      <c r="B41" s="265"/>
      <c r="C41" s="265"/>
      <c r="E41" s="19"/>
    </row>
    <row r="42" spans="1:18" ht="19.5" customHeight="1" thickBot="1" x14ac:dyDescent="0.3">
      <c r="A42" s="254">
        <f>A43+A49+A51</f>
        <v>0</v>
      </c>
      <c r="B42" s="255">
        <f t="shared" ref="B42:C42" si="2">B43+B49+B51</f>
        <v>0</v>
      </c>
      <c r="C42" s="255">
        <f t="shared" si="2"/>
        <v>0</v>
      </c>
      <c r="D42" s="70"/>
      <c r="E42" s="184" t="s">
        <v>37</v>
      </c>
      <c r="F42" s="184"/>
      <c r="G42" s="184"/>
      <c r="H42" s="184"/>
      <c r="I42" s="184"/>
      <c r="J42" s="184"/>
      <c r="K42" s="184"/>
      <c r="L42" s="184"/>
      <c r="M42" s="184"/>
      <c r="N42" s="47" t="s">
        <v>100</v>
      </c>
      <c r="O42" s="181" t="s">
        <v>101</v>
      </c>
      <c r="P42" s="181"/>
      <c r="Q42" s="181"/>
    </row>
    <row r="43" spans="1:18" ht="20.100000000000001" customHeight="1" x14ac:dyDescent="0.25">
      <c r="A43" s="256"/>
      <c r="B43" s="168"/>
      <c r="C43" s="168"/>
      <c r="E43" s="4"/>
      <c r="F43" s="50" t="s">
        <v>119</v>
      </c>
      <c r="G43" s="155" t="s">
        <v>120</v>
      </c>
      <c r="H43" s="71"/>
      <c r="I43" s="185" t="s">
        <v>42</v>
      </c>
      <c r="J43" s="185"/>
      <c r="K43" s="185"/>
      <c r="L43" s="185"/>
      <c r="M43" s="185"/>
      <c r="N43" s="50">
        <v>3</v>
      </c>
      <c r="O43" s="183"/>
      <c r="P43" s="183"/>
      <c r="Q43" s="183"/>
    </row>
    <row r="44" spans="1:18" ht="19.5" customHeight="1" x14ac:dyDescent="0.25">
      <c r="A44" s="257"/>
      <c r="B44" s="258"/>
      <c r="C44" s="258"/>
      <c r="E44" s="4"/>
      <c r="F44" s="54" t="s">
        <v>109</v>
      </c>
      <c r="G44" s="145" t="s">
        <v>112</v>
      </c>
      <c r="H44" s="73"/>
      <c r="I44" s="169" t="s">
        <v>46</v>
      </c>
      <c r="J44" s="169"/>
      <c r="K44" s="169"/>
      <c r="L44" s="169"/>
      <c r="M44" s="169"/>
      <c r="N44" s="154">
        <v>4</v>
      </c>
      <c r="O44" s="183"/>
      <c r="P44" s="183"/>
      <c r="Q44" s="183"/>
    </row>
    <row r="45" spans="1:18" ht="20.100000000000001" customHeight="1" x14ac:dyDescent="0.25">
      <c r="A45" s="257"/>
      <c r="B45" s="258"/>
      <c r="C45" s="258"/>
      <c r="E45" s="4"/>
      <c r="F45" s="54" t="s">
        <v>108</v>
      </c>
      <c r="G45" s="145" t="s">
        <v>112</v>
      </c>
      <c r="H45" s="73"/>
      <c r="I45" s="169" t="s">
        <v>47</v>
      </c>
      <c r="J45" s="169"/>
      <c r="K45" s="169"/>
      <c r="L45" s="169"/>
      <c r="M45" s="169"/>
      <c r="N45" s="154">
        <v>5</v>
      </c>
      <c r="O45" s="183"/>
      <c r="P45" s="183"/>
      <c r="Q45" s="183"/>
    </row>
    <row r="46" spans="1:18" ht="20.100000000000001" customHeight="1" x14ac:dyDescent="0.25">
      <c r="A46" s="257"/>
      <c r="B46" s="258"/>
      <c r="C46" s="258"/>
      <c r="E46" s="4"/>
      <c r="F46" s="54" t="s">
        <v>121</v>
      </c>
      <c r="G46" s="149" t="s">
        <v>112</v>
      </c>
      <c r="H46" s="73"/>
      <c r="I46" s="209" t="s">
        <v>13</v>
      </c>
      <c r="J46" s="210"/>
      <c r="K46" s="210"/>
      <c r="L46" s="210"/>
      <c r="M46" s="211"/>
      <c r="N46" s="206">
        <v>6</v>
      </c>
      <c r="O46" s="183"/>
      <c r="P46" s="183"/>
      <c r="Q46" s="183"/>
    </row>
    <row r="47" spans="1:18" ht="36.950000000000003" customHeight="1" x14ac:dyDescent="0.2">
      <c r="A47" s="257"/>
      <c r="B47" s="258"/>
      <c r="C47" s="258"/>
      <c r="E47" s="60"/>
      <c r="F47" s="60"/>
      <c r="G47" s="60"/>
      <c r="H47" s="73"/>
      <c r="I47" s="212"/>
      <c r="J47" s="213"/>
      <c r="K47" s="213"/>
      <c r="L47" s="213"/>
      <c r="M47" s="214"/>
      <c r="N47" s="206"/>
      <c r="O47" s="183"/>
      <c r="P47" s="183"/>
      <c r="Q47" s="183"/>
    </row>
    <row r="48" spans="1:18" s="19" customFormat="1" ht="12.75" customHeight="1" x14ac:dyDescent="0.25">
      <c r="A48" s="262"/>
      <c r="B48" s="263"/>
      <c r="C48" s="263"/>
      <c r="E48" s="75"/>
      <c r="F48" s="75"/>
      <c r="G48" s="76"/>
      <c r="H48" s="76"/>
      <c r="I48" s="76"/>
      <c r="J48" s="76"/>
      <c r="K48" s="76"/>
      <c r="L48" s="76"/>
      <c r="M48" s="76"/>
      <c r="N48" s="78"/>
      <c r="R48" s="64">
        <f>IF(E46="x",6,IF(E45="x",5,IF(E44="x",4,IF(E43="x",3,0))))</f>
        <v>0</v>
      </c>
    </row>
    <row r="49" spans="1:18" ht="20.100000000000001" customHeight="1" x14ac:dyDescent="0.25">
      <c r="A49" s="256"/>
      <c r="B49" s="168"/>
      <c r="C49" s="168"/>
      <c r="E49" s="4"/>
      <c r="F49" s="54" t="s">
        <v>113</v>
      </c>
      <c r="G49" s="145" t="s">
        <v>174</v>
      </c>
      <c r="H49" s="73"/>
      <c r="I49" s="207" t="s">
        <v>14</v>
      </c>
      <c r="J49" s="207"/>
      <c r="K49" s="207"/>
      <c r="L49" s="207"/>
      <c r="M49" s="207"/>
      <c r="N49" s="154">
        <v>1</v>
      </c>
      <c r="O49" s="183"/>
      <c r="P49" s="183"/>
      <c r="Q49" s="183"/>
      <c r="R49" s="64">
        <f>IF(E49="x",1,0)</f>
        <v>0</v>
      </c>
    </row>
    <row r="50" spans="1:18" s="19" customFormat="1" ht="12.75" customHeight="1" x14ac:dyDescent="0.25">
      <c r="A50" s="262"/>
      <c r="B50" s="263"/>
      <c r="C50" s="263"/>
      <c r="E50" s="75"/>
      <c r="F50" s="75"/>
      <c r="G50" s="76"/>
      <c r="H50" s="76"/>
      <c r="I50" s="76"/>
      <c r="J50" s="76"/>
      <c r="K50" s="76"/>
      <c r="L50" s="76"/>
      <c r="M50" s="76"/>
      <c r="N50" s="78"/>
      <c r="O50" s="82"/>
      <c r="P50" s="82"/>
      <c r="Q50" s="82"/>
    </row>
    <row r="51" spans="1:18" ht="20.100000000000001" customHeight="1" x14ac:dyDescent="0.25">
      <c r="A51" s="256"/>
      <c r="B51" s="168"/>
      <c r="C51" s="168"/>
      <c r="E51" s="4"/>
      <c r="F51" s="54" t="s">
        <v>118</v>
      </c>
      <c r="G51" s="145" t="s">
        <v>174</v>
      </c>
      <c r="H51" s="73"/>
      <c r="I51" s="207" t="s">
        <v>15</v>
      </c>
      <c r="J51" s="207"/>
      <c r="K51" s="207"/>
      <c r="L51" s="207"/>
      <c r="M51" s="221"/>
      <c r="N51" s="154">
        <v>2</v>
      </c>
      <c r="O51" s="200"/>
      <c r="P51" s="201"/>
      <c r="Q51" s="202"/>
      <c r="R51" s="64">
        <f>IF(E51="x",1,0)</f>
        <v>0</v>
      </c>
    </row>
    <row r="52" spans="1:18" ht="20.100000000000001" customHeight="1" x14ac:dyDescent="0.2">
      <c r="A52" s="259"/>
      <c r="B52" s="258"/>
      <c r="C52" s="258"/>
      <c r="E52" s="60"/>
      <c r="F52" s="61"/>
      <c r="G52" s="62"/>
      <c r="H52" s="63"/>
      <c r="I52" s="62"/>
      <c r="J52" s="62"/>
      <c r="K52" s="62"/>
      <c r="L52" s="62"/>
      <c r="M52" s="79" t="s">
        <v>151</v>
      </c>
      <c r="N52" s="83" t="str">
        <f>IF(SUM(R48,R49,R51)=0,"",SUM(R48,R49,R51))</f>
        <v/>
      </c>
    </row>
    <row r="53" spans="1:18" ht="12.75" customHeight="1" thickBot="1" x14ac:dyDescent="0.3">
      <c r="A53" s="264"/>
      <c r="B53" s="265"/>
      <c r="C53" s="265"/>
    </row>
    <row r="54" spans="1:18" ht="19.5" customHeight="1" thickBot="1" x14ac:dyDescent="0.3">
      <c r="A54" s="254">
        <f>+A55+A59</f>
        <v>0</v>
      </c>
      <c r="B54" s="255">
        <f t="shared" ref="B54:C54" si="3">+B55+B59</f>
        <v>0</v>
      </c>
      <c r="C54" s="255">
        <f t="shared" si="3"/>
        <v>0</v>
      </c>
      <c r="D54" s="70"/>
      <c r="E54" s="197" t="s">
        <v>48</v>
      </c>
      <c r="F54" s="197"/>
      <c r="G54" s="197"/>
      <c r="H54" s="197"/>
      <c r="I54" s="197"/>
      <c r="J54" s="197"/>
      <c r="K54" s="197"/>
      <c r="L54" s="197"/>
      <c r="M54" s="197"/>
      <c r="N54" s="47" t="s">
        <v>100</v>
      </c>
      <c r="O54" s="181" t="s">
        <v>101</v>
      </c>
      <c r="P54" s="181"/>
      <c r="Q54" s="181"/>
    </row>
    <row r="55" spans="1:18" ht="20.100000000000001" customHeight="1" x14ac:dyDescent="0.25">
      <c r="A55" s="256"/>
      <c r="B55" s="168"/>
      <c r="C55" s="168"/>
      <c r="E55" s="5"/>
      <c r="F55" s="84" t="s">
        <v>119</v>
      </c>
      <c r="G55" s="153" t="s">
        <v>120</v>
      </c>
      <c r="H55" s="86"/>
      <c r="I55" s="187" t="s">
        <v>186</v>
      </c>
      <c r="J55" s="187"/>
      <c r="K55" s="187"/>
      <c r="L55" s="187"/>
      <c r="M55" s="187"/>
      <c r="N55" s="84">
        <v>5</v>
      </c>
      <c r="O55" s="208"/>
      <c r="P55" s="208"/>
      <c r="Q55" s="208"/>
    </row>
    <row r="56" spans="1:18" ht="20.100000000000001" customHeight="1" x14ac:dyDescent="0.25">
      <c r="A56" s="257"/>
      <c r="B56" s="258"/>
      <c r="C56" s="258"/>
      <c r="E56" s="4"/>
      <c r="F56" s="149" t="s">
        <v>109</v>
      </c>
      <c r="G56" s="149" t="s">
        <v>174</v>
      </c>
      <c r="H56" s="76"/>
      <c r="I56" s="169" t="s">
        <v>187</v>
      </c>
      <c r="J56" s="169"/>
      <c r="K56" s="169"/>
      <c r="L56" s="169"/>
      <c r="M56" s="169"/>
      <c r="N56" s="206">
        <v>7</v>
      </c>
      <c r="O56" s="183"/>
      <c r="P56" s="183"/>
      <c r="Q56" s="183"/>
    </row>
    <row r="57" spans="1:18" ht="20.100000000000001" customHeight="1" x14ac:dyDescent="0.25">
      <c r="A57" s="257"/>
      <c r="B57" s="258"/>
      <c r="C57" s="258"/>
      <c r="E57" s="75"/>
      <c r="F57" s="87"/>
      <c r="G57" s="87"/>
      <c r="H57" s="76"/>
      <c r="I57" s="169"/>
      <c r="J57" s="169"/>
      <c r="K57" s="169"/>
      <c r="L57" s="169"/>
      <c r="M57" s="169"/>
      <c r="N57" s="206"/>
      <c r="O57" s="183"/>
      <c r="P57" s="183"/>
      <c r="Q57" s="183"/>
    </row>
    <row r="58" spans="1:18" s="19" customFormat="1" ht="12.75" customHeight="1" x14ac:dyDescent="0.25">
      <c r="A58" s="262"/>
      <c r="B58" s="263"/>
      <c r="C58" s="263"/>
      <c r="E58" s="75"/>
      <c r="F58" s="75"/>
      <c r="G58" s="76"/>
      <c r="H58" s="76"/>
      <c r="I58" s="76"/>
      <c r="J58" s="76"/>
      <c r="K58" s="76"/>
      <c r="L58" s="76"/>
      <c r="M58" s="76"/>
      <c r="N58" s="78"/>
      <c r="R58" s="64">
        <f>IF(E56="x",7,IF(E55="x",5,0))</f>
        <v>0</v>
      </c>
    </row>
    <row r="59" spans="1:18" ht="20.100000000000001" customHeight="1" x14ac:dyDescent="0.25">
      <c r="A59" s="256"/>
      <c r="B59" s="168"/>
      <c r="C59" s="168"/>
      <c r="E59" s="4"/>
      <c r="F59" s="54" t="s">
        <v>113</v>
      </c>
      <c r="G59" s="145" t="s">
        <v>174</v>
      </c>
      <c r="H59" s="76"/>
      <c r="I59" s="222" t="s">
        <v>188</v>
      </c>
      <c r="J59" s="223"/>
      <c r="K59" s="223"/>
      <c r="L59" s="223"/>
      <c r="M59" s="224"/>
      <c r="N59" s="154">
        <v>2</v>
      </c>
      <c r="O59" s="200"/>
      <c r="P59" s="201"/>
      <c r="Q59" s="202"/>
    </row>
    <row r="60" spans="1:18" ht="20.100000000000001" customHeight="1" x14ac:dyDescent="0.25">
      <c r="A60" s="257"/>
      <c r="B60" s="258"/>
      <c r="C60" s="258"/>
      <c r="E60" s="4"/>
      <c r="F60" s="54" t="s">
        <v>110</v>
      </c>
      <c r="G60" s="145" t="s">
        <v>174</v>
      </c>
      <c r="H60" s="76"/>
      <c r="I60" s="222" t="s">
        <v>189</v>
      </c>
      <c r="J60" s="223"/>
      <c r="K60" s="223"/>
      <c r="L60" s="223"/>
      <c r="M60" s="224"/>
      <c r="N60" s="154">
        <v>3</v>
      </c>
      <c r="O60" s="200"/>
      <c r="P60" s="201"/>
      <c r="Q60" s="202"/>
    </row>
    <row r="61" spans="1:18" ht="20.100000000000001" customHeight="1" x14ac:dyDescent="0.2">
      <c r="A61" s="259"/>
      <c r="B61" s="258"/>
      <c r="C61" s="258"/>
      <c r="E61" s="60"/>
      <c r="F61" s="61"/>
      <c r="G61" s="62"/>
      <c r="H61" s="63"/>
      <c r="I61" s="62"/>
      <c r="J61" s="62"/>
      <c r="K61" s="62"/>
      <c r="L61" s="62"/>
      <c r="M61" s="79" t="s">
        <v>152</v>
      </c>
      <c r="N61" s="83" t="str">
        <f>IF(SUM(R58,R61)=0,"",SUM(R58,R61))</f>
        <v/>
      </c>
      <c r="R61" s="64">
        <f>IF(E60="x",3,IF(E59="x",2,0))</f>
        <v>0</v>
      </c>
    </row>
    <row r="62" spans="1:18" ht="12.75" customHeight="1" x14ac:dyDescent="0.25">
      <c r="A62" s="257"/>
      <c r="B62" s="258"/>
      <c r="C62" s="258"/>
    </row>
    <row r="63" spans="1:18" ht="12.75" customHeight="1" thickBot="1" x14ac:dyDescent="0.3">
      <c r="A63" s="250" t="s">
        <v>124</v>
      </c>
      <c r="B63" s="251" t="s">
        <v>183</v>
      </c>
      <c r="C63" s="251" t="s">
        <v>184</v>
      </c>
    </row>
    <row r="64" spans="1:18" ht="19.5" customHeight="1" thickBot="1" x14ac:dyDescent="0.3">
      <c r="A64" s="254">
        <f>+A65</f>
        <v>0</v>
      </c>
      <c r="B64" s="255">
        <f t="shared" ref="B64:C64" si="4">+B65</f>
        <v>0</v>
      </c>
      <c r="C64" s="255">
        <f t="shared" si="4"/>
        <v>0</v>
      </c>
      <c r="D64" s="70"/>
      <c r="E64" s="196" t="s">
        <v>39</v>
      </c>
      <c r="F64" s="225"/>
      <c r="G64" s="225"/>
      <c r="H64" s="225"/>
      <c r="I64" s="225"/>
      <c r="J64" s="225"/>
      <c r="K64" s="225"/>
      <c r="L64" s="225"/>
      <c r="M64" s="226"/>
      <c r="N64" s="47" t="s">
        <v>100</v>
      </c>
      <c r="O64" s="181" t="s">
        <v>101</v>
      </c>
      <c r="P64" s="181"/>
      <c r="Q64" s="181"/>
    </row>
    <row r="65" spans="1:18" ht="20.100000000000001" customHeight="1" x14ac:dyDescent="0.25">
      <c r="A65" s="256"/>
      <c r="B65" s="168"/>
      <c r="C65" s="168"/>
      <c r="E65" s="5"/>
      <c r="F65" s="84" t="s">
        <v>119</v>
      </c>
      <c r="G65" s="153" t="s">
        <v>111</v>
      </c>
      <c r="H65" s="86"/>
      <c r="I65" s="227" t="s">
        <v>49</v>
      </c>
      <c r="J65" s="228"/>
      <c r="K65" s="228"/>
      <c r="L65" s="228"/>
      <c r="M65" s="229"/>
      <c r="N65" s="88">
        <v>3</v>
      </c>
      <c r="O65" s="189"/>
      <c r="P65" s="190"/>
      <c r="Q65" s="191"/>
    </row>
    <row r="66" spans="1:18" ht="20.100000000000001" customHeight="1" x14ac:dyDescent="0.25">
      <c r="A66" s="257"/>
      <c r="B66" s="258"/>
      <c r="C66" s="258"/>
      <c r="E66" s="4"/>
      <c r="F66" s="54" t="s">
        <v>109</v>
      </c>
      <c r="G66" s="145" t="s">
        <v>102</v>
      </c>
      <c r="H66" s="7" t="s">
        <v>137</v>
      </c>
      <c r="I66" s="182" t="s">
        <v>50</v>
      </c>
      <c r="J66" s="174"/>
      <c r="K66" s="174"/>
      <c r="L66" s="174"/>
      <c r="M66" s="175"/>
      <c r="N66" s="154">
        <v>5</v>
      </c>
      <c r="O66" s="200"/>
      <c r="P66" s="201"/>
      <c r="Q66" s="202"/>
    </row>
    <row r="67" spans="1:18" ht="20.100000000000001" customHeight="1" x14ac:dyDescent="0.25">
      <c r="A67" s="257"/>
      <c r="B67" s="258"/>
      <c r="C67" s="258"/>
      <c r="E67" s="4"/>
      <c r="F67" s="54" t="s">
        <v>108</v>
      </c>
      <c r="G67" s="145" t="s">
        <v>174</v>
      </c>
      <c r="H67" s="76"/>
      <c r="I67" s="182" t="s">
        <v>16</v>
      </c>
      <c r="J67" s="174"/>
      <c r="K67" s="174"/>
      <c r="L67" s="174"/>
      <c r="M67" s="175"/>
      <c r="N67" s="89">
        <v>7</v>
      </c>
      <c r="O67" s="200"/>
      <c r="P67" s="201"/>
      <c r="Q67" s="202"/>
    </row>
    <row r="68" spans="1:18" ht="20.100000000000001" customHeight="1" x14ac:dyDescent="0.2">
      <c r="A68" s="259"/>
      <c r="B68" s="258"/>
      <c r="C68" s="258"/>
      <c r="E68" s="60"/>
      <c r="F68" s="61"/>
      <c r="G68" s="62"/>
      <c r="H68" s="63"/>
      <c r="I68" s="62"/>
      <c r="J68" s="62"/>
      <c r="K68" s="62"/>
      <c r="L68" s="62"/>
      <c r="M68" s="90" t="s">
        <v>153</v>
      </c>
      <c r="N68" s="64" t="str">
        <f>IF(R68=0,"",R68)</f>
        <v/>
      </c>
      <c r="R68" s="64">
        <f>IF(E67="x",7,IF(E66="x",5,IF(E65="x",3,0)))</f>
        <v>0</v>
      </c>
    </row>
    <row r="69" spans="1:18" ht="12.75" customHeight="1" thickBot="1" x14ac:dyDescent="0.3">
      <c r="A69" s="257"/>
      <c r="B69" s="258"/>
      <c r="C69" s="258"/>
    </row>
    <row r="70" spans="1:18" ht="19.5" customHeight="1" thickBot="1" x14ac:dyDescent="0.3">
      <c r="A70" s="254">
        <f>+A71+A74</f>
        <v>0</v>
      </c>
      <c r="B70" s="255">
        <f>+B71+B74</f>
        <v>0</v>
      </c>
      <c r="C70" s="255">
        <f>+C71+C74</f>
        <v>0</v>
      </c>
      <c r="D70" s="91"/>
      <c r="E70" s="244" t="s">
        <v>51</v>
      </c>
      <c r="F70" s="244"/>
      <c r="G70" s="244"/>
      <c r="H70" s="244"/>
      <c r="I70" s="244"/>
      <c r="J70" s="244"/>
      <c r="K70" s="244"/>
      <c r="L70" s="244"/>
      <c r="M70" s="244"/>
      <c r="N70" s="47" t="s">
        <v>100</v>
      </c>
      <c r="O70" s="181" t="s">
        <v>101</v>
      </c>
      <c r="P70" s="181"/>
      <c r="Q70" s="181"/>
    </row>
    <row r="71" spans="1:18" ht="20.100000000000001" customHeight="1" x14ac:dyDescent="0.25">
      <c r="A71" s="256"/>
      <c r="B71" s="168"/>
      <c r="C71" s="168"/>
      <c r="E71" s="4"/>
      <c r="F71" s="54" t="s">
        <v>119</v>
      </c>
      <c r="G71" s="145" t="s">
        <v>103</v>
      </c>
      <c r="H71" s="49" t="s">
        <v>138</v>
      </c>
      <c r="I71" s="169" t="s">
        <v>190</v>
      </c>
      <c r="J71" s="169"/>
      <c r="K71" s="169"/>
      <c r="L71" s="169"/>
      <c r="M71" s="169"/>
      <c r="N71" s="154">
        <v>2</v>
      </c>
      <c r="O71" s="183"/>
      <c r="P71" s="183"/>
      <c r="Q71" s="183"/>
    </row>
    <row r="72" spans="1:18" ht="29.1" customHeight="1" x14ac:dyDescent="0.25">
      <c r="A72" s="257"/>
      <c r="B72" s="258"/>
      <c r="C72" s="258"/>
      <c r="E72" s="4"/>
      <c r="F72" s="54" t="s">
        <v>109</v>
      </c>
      <c r="G72" s="145" t="s">
        <v>103</v>
      </c>
      <c r="H72" s="92"/>
      <c r="I72" s="169" t="s">
        <v>52</v>
      </c>
      <c r="J72" s="169"/>
      <c r="K72" s="169"/>
      <c r="L72" s="169"/>
      <c r="M72" s="169"/>
      <c r="N72" s="154">
        <v>4</v>
      </c>
      <c r="O72" s="183"/>
      <c r="P72" s="183"/>
      <c r="Q72" s="183"/>
    </row>
    <row r="73" spans="1:18" s="19" customFormat="1" ht="12.75" customHeight="1" x14ac:dyDescent="0.25">
      <c r="A73" s="262"/>
      <c r="B73" s="263"/>
      <c r="C73" s="263"/>
      <c r="E73" s="75"/>
      <c r="F73" s="75"/>
      <c r="G73" s="76"/>
      <c r="H73" s="76"/>
      <c r="I73" s="76"/>
      <c r="J73" s="76"/>
      <c r="K73" s="76"/>
      <c r="L73" s="76"/>
      <c r="M73" s="76"/>
      <c r="N73" s="78"/>
      <c r="R73" s="64">
        <f>IF(E72="x",4,IF(E71="x",2,0))</f>
        <v>0</v>
      </c>
    </row>
    <row r="74" spans="1:18" ht="20.100000000000001" customHeight="1" x14ac:dyDescent="0.25">
      <c r="A74" s="256"/>
      <c r="B74" s="168"/>
      <c r="C74" s="168"/>
      <c r="E74" s="4"/>
      <c r="F74" s="54" t="s">
        <v>113</v>
      </c>
      <c r="G74" s="145" t="s">
        <v>174</v>
      </c>
      <c r="H74" s="73"/>
      <c r="I74" s="169" t="s">
        <v>122</v>
      </c>
      <c r="J74" s="169"/>
      <c r="K74" s="169"/>
      <c r="L74" s="169"/>
      <c r="M74" s="169"/>
      <c r="N74" s="154">
        <v>2</v>
      </c>
      <c r="O74" s="183"/>
      <c r="P74" s="183"/>
      <c r="Q74" s="183"/>
    </row>
    <row r="75" spans="1:18" ht="20.100000000000001" customHeight="1" x14ac:dyDescent="0.2">
      <c r="A75" s="259"/>
      <c r="B75" s="258"/>
      <c r="C75" s="258"/>
      <c r="E75" s="60"/>
      <c r="F75" s="61"/>
      <c r="G75" s="62"/>
      <c r="H75" s="63"/>
      <c r="I75" s="62"/>
      <c r="J75" s="62"/>
      <c r="K75" s="62"/>
      <c r="L75" s="62"/>
      <c r="M75" s="93" t="s">
        <v>154</v>
      </c>
      <c r="N75" s="80" t="str">
        <f>IF(SUM(R73,R75)=0,"",SUM(R73,R75))</f>
        <v/>
      </c>
      <c r="R75" s="64">
        <f>IF(E74="x",2,0)</f>
        <v>0</v>
      </c>
    </row>
    <row r="76" spans="1:18" ht="12.75" customHeight="1" x14ac:dyDescent="0.25">
      <c r="A76" s="257"/>
      <c r="B76" s="258"/>
      <c r="C76" s="258"/>
    </row>
    <row r="77" spans="1:18" ht="14.1" customHeight="1" x14ac:dyDescent="0.25">
      <c r="A77" s="257"/>
      <c r="B77" s="258"/>
      <c r="C77" s="258"/>
      <c r="L77" s="230" t="s">
        <v>55</v>
      </c>
      <c r="M77" s="230"/>
      <c r="N77" s="94" t="str">
        <f>IF(SUM(N23,N40,N52,N61,N68,N75)=0,"",SUM(N23,N40,N52,N61,N68,N75))</f>
        <v/>
      </c>
    </row>
    <row r="78" spans="1:18" ht="14.1" customHeight="1" x14ac:dyDescent="0.25">
      <c r="A78" s="257"/>
      <c r="B78" s="258"/>
      <c r="C78" s="258"/>
      <c r="L78" s="134"/>
      <c r="M78" s="134"/>
      <c r="N78" s="78"/>
    </row>
    <row r="79" spans="1:18" ht="12.75" customHeight="1" thickBot="1" x14ac:dyDescent="0.25">
      <c r="A79" s="260" t="s">
        <v>124</v>
      </c>
      <c r="B79" s="261" t="s">
        <v>183</v>
      </c>
      <c r="C79" s="261" t="s">
        <v>184</v>
      </c>
    </row>
    <row r="80" spans="1:18" ht="20.100000000000001" customHeight="1" thickBot="1" x14ac:dyDescent="0.3">
      <c r="A80" s="266">
        <f>+A82+A88+A96+A104+A114+A118</f>
        <v>0</v>
      </c>
      <c r="B80" s="267">
        <f>+B82+B88+B96+B104+B114+B118</f>
        <v>0</v>
      </c>
      <c r="C80" s="267">
        <f>+C82+C88+C96+C104+C114+C118</f>
        <v>0</v>
      </c>
      <c r="D80" s="97"/>
      <c r="E80" s="245" t="s">
        <v>9</v>
      </c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1:18" ht="12.75" customHeight="1" thickBot="1" x14ac:dyDescent="0.3">
      <c r="A81" s="250" t="s">
        <v>124</v>
      </c>
      <c r="B81" s="251" t="s">
        <v>183</v>
      </c>
      <c r="C81" s="251" t="s">
        <v>184</v>
      </c>
    </row>
    <row r="82" spans="1:18" ht="19.5" customHeight="1" thickBot="1" x14ac:dyDescent="0.3">
      <c r="A82" s="254">
        <f>+A83+A85</f>
        <v>0</v>
      </c>
      <c r="B82" s="255">
        <f t="shared" ref="B82:C82" si="5">+B83+B85</f>
        <v>0</v>
      </c>
      <c r="C82" s="255">
        <f t="shared" si="5"/>
        <v>0</v>
      </c>
      <c r="D82" s="46"/>
      <c r="E82" s="233" t="s">
        <v>10</v>
      </c>
      <c r="F82" s="197"/>
      <c r="G82" s="197"/>
      <c r="H82" s="197"/>
      <c r="I82" s="197"/>
      <c r="J82" s="197"/>
      <c r="K82" s="197"/>
      <c r="L82" s="197"/>
      <c r="M82" s="197"/>
      <c r="N82" s="47" t="s">
        <v>100</v>
      </c>
      <c r="O82" s="181" t="s">
        <v>101</v>
      </c>
      <c r="P82" s="181"/>
      <c r="Q82" s="181"/>
    </row>
    <row r="83" spans="1:18" ht="20.100000000000001" customHeight="1" x14ac:dyDescent="0.25">
      <c r="A83" s="256"/>
      <c r="B83" s="168"/>
      <c r="C83" s="168"/>
      <c r="E83" s="5"/>
      <c r="F83" s="98" t="s">
        <v>119</v>
      </c>
      <c r="G83" s="151" t="s">
        <v>111</v>
      </c>
      <c r="H83" s="151"/>
      <c r="I83" s="246" t="s">
        <v>123</v>
      </c>
      <c r="J83" s="246"/>
      <c r="K83" s="246"/>
      <c r="L83" s="246"/>
      <c r="M83" s="246"/>
      <c r="N83" s="100">
        <v>3</v>
      </c>
      <c r="O83" s="189"/>
      <c r="P83" s="190"/>
      <c r="Q83" s="191"/>
    </row>
    <row r="84" spans="1:18" s="19" customFormat="1" ht="12.75" customHeight="1" x14ac:dyDescent="0.25">
      <c r="A84" s="262"/>
      <c r="B84" s="263"/>
      <c r="C84" s="263"/>
      <c r="E84" s="75"/>
      <c r="F84" s="75"/>
      <c r="G84" s="76"/>
      <c r="H84" s="76"/>
      <c r="I84" s="76"/>
      <c r="J84" s="76"/>
      <c r="K84" s="76"/>
      <c r="L84" s="76"/>
      <c r="M84" s="76"/>
      <c r="N84" s="78"/>
      <c r="R84" s="64">
        <f>IF(E83="x",3,0)</f>
        <v>0</v>
      </c>
    </row>
    <row r="85" spans="1:18" ht="20.100000000000001" customHeight="1" x14ac:dyDescent="0.25">
      <c r="A85" s="256"/>
      <c r="B85" s="168"/>
      <c r="C85" s="168"/>
      <c r="E85" s="4"/>
      <c r="F85" s="54" t="s">
        <v>113</v>
      </c>
      <c r="G85" s="145" t="s">
        <v>174</v>
      </c>
      <c r="H85" s="73"/>
      <c r="I85" s="169" t="s">
        <v>105</v>
      </c>
      <c r="J85" s="169"/>
      <c r="K85" s="169"/>
      <c r="L85" s="169"/>
      <c r="M85" s="219"/>
      <c r="N85" s="59">
        <v>2</v>
      </c>
      <c r="O85" s="200"/>
      <c r="P85" s="201"/>
      <c r="Q85" s="202"/>
    </row>
    <row r="86" spans="1:18" ht="20.100000000000001" customHeight="1" x14ac:dyDescent="0.2">
      <c r="A86" s="259"/>
      <c r="B86" s="258"/>
      <c r="C86" s="258"/>
      <c r="E86" s="60"/>
      <c r="F86" s="61"/>
      <c r="G86" s="62"/>
      <c r="H86" s="63"/>
      <c r="I86" s="62"/>
      <c r="J86" s="62"/>
      <c r="K86" s="62"/>
      <c r="L86" s="62"/>
      <c r="M86" s="79" t="s">
        <v>155</v>
      </c>
      <c r="N86" s="83" t="str">
        <f>IF(SUM(R84,R86)=0,"",SUM(R84,R86))</f>
        <v/>
      </c>
      <c r="R86" s="64">
        <f>IF(E85="x",2,0)</f>
        <v>0</v>
      </c>
    </row>
    <row r="87" spans="1:18" s="60" customFormat="1" ht="12.75" customHeight="1" thickBot="1" x14ac:dyDescent="0.25">
      <c r="A87" s="268"/>
      <c r="B87" s="269"/>
      <c r="C87" s="269"/>
      <c r="D87" s="103"/>
      <c r="E87" s="19"/>
      <c r="F87" s="66"/>
      <c r="G87" s="68"/>
      <c r="H87" s="103"/>
      <c r="N87" s="66"/>
    </row>
    <row r="88" spans="1:18" ht="19.5" customHeight="1" thickBot="1" x14ac:dyDescent="0.3">
      <c r="A88" s="254">
        <f>+A89+A91+A93</f>
        <v>0</v>
      </c>
      <c r="B88" s="255">
        <f t="shared" ref="B88:C88" si="6">+B89+B91+B93</f>
        <v>0</v>
      </c>
      <c r="C88" s="255">
        <f t="shared" si="6"/>
        <v>0</v>
      </c>
      <c r="D88" s="46"/>
      <c r="E88" s="233" t="s">
        <v>11</v>
      </c>
      <c r="F88" s="197"/>
      <c r="G88" s="197"/>
      <c r="H88" s="197"/>
      <c r="I88" s="197"/>
      <c r="J88" s="197"/>
      <c r="K88" s="197"/>
      <c r="L88" s="197"/>
      <c r="M88" s="197"/>
      <c r="N88" s="47" t="s">
        <v>100</v>
      </c>
      <c r="O88" s="181" t="s">
        <v>101</v>
      </c>
      <c r="P88" s="181"/>
      <c r="Q88" s="181"/>
    </row>
    <row r="89" spans="1:18" ht="20.100000000000001" customHeight="1" x14ac:dyDescent="0.25">
      <c r="A89" s="256"/>
      <c r="B89" s="168"/>
      <c r="C89" s="168"/>
      <c r="E89" s="4"/>
      <c r="F89" s="104" t="s">
        <v>119</v>
      </c>
      <c r="G89" s="144" t="s">
        <v>111</v>
      </c>
      <c r="H89" s="144"/>
      <c r="I89" s="220" t="s">
        <v>175</v>
      </c>
      <c r="J89" s="220"/>
      <c r="K89" s="220"/>
      <c r="L89" s="220"/>
      <c r="M89" s="220"/>
      <c r="N89" s="100">
        <v>2</v>
      </c>
      <c r="O89" s="189"/>
      <c r="P89" s="190"/>
      <c r="Q89" s="191"/>
    </row>
    <row r="90" spans="1:18" s="19" customFormat="1" ht="12.75" customHeight="1" x14ac:dyDescent="0.25">
      <c r="A90" s="262"/>
      <c r="B90" s="263"/>
      <c r="C90" s="263"/>
      <c r="E90" s="75"/>
      <c r="F90" s="75"/>
      <c r="G90" s="76"/>
      <c r="H90" s="76"/>
      <c r="I90" s="76"/>
      <c r="J90" s="76"/>
      <c r="K90" s="76"/>
      <c r="L90" s="76"/>
      <c r="M90" s="76"/>
      <c r="N90" s="78"/>
      <c r="R90" s="64">
        <f>IF(E89="x",2,0)</f>
        <v>0</v>
      </c>
    </row>
    <row r="91" spans="1:18" ht="20.100000000000001" customHeight="1" x14ac:dyDescent="0.25">
      <c r="A91" s="256"/>
      <c r="B91" s="168"/>
      <c r="C91" s="168"/>
      <c r="E91" s="4"/>
      <c r="F91" s="54" t="s">
        <v>113</v>
      </c>
      <c r="G91" s="145" t="s">
        <v>104</v>
      </c>
      <c r="H91" s="49" t="s">
        <v>139</v>
      </c>
      <c r="I91" s="169" t="s">
        <v>191</v>
      </c>
      <c r="J91" s="169"/>
      <c r="K91" s="169"/>
      <c r="L91" s="169"/>
      <c r="M91" s="169"/>
      <c r="N91" s="59">
        <v>1</v>
      </c>
      <c r="O91" s="200"/>
      <c r="P91" s="201"/>
      <c r="Q91" s="202"/>
    </row>
    <row r="92" spans="1:18" s="19" customFormat="1" ht="12.75" customHeight="1" x14ac:dyDescent="0.25">
      <c r="A92" s="262"/>
      <c r="B92" s="263"/>
      <c r="C92" s="263"/>
      <c r="E92" s="75"/>
      <c r="F92" s="75"/>
      <c r="G92" s="76"/>
      <c r="H92" s="76"/>
      <c r="I92" s="76"/>
      <c r="J92" s="76"/>
      <c r="K92" s="76"/>
      <c r="L92" s="76"/>
      <c r="M92" s="76"/>
      <c r="N92" s="78"/>
      <c r="R92" s="64">
        <f>IF(E91="x",1,0)</f>
        <v>0</v>
      </c>
    </row>
    <row r="93" spans="1:18" ht="20.100000000000001" customHeight="1" x14ac:dyDescent="0.25">
      <c r="A93" s="256"/>
      <c r="B93" s="168"/>
      <c r="C93" s="168"/>
      <c r="E93" s="4"/>
      <c r="F93" s="54" t="s">
        <v>118</v>
      </c>
      <c r="G93" s="145" t="s">
        <v>174</v>
      </c>
      <c r="H93" s="73"/>
      <c r="I93" s="169" t="s">
        <v>94</v>
      </c>
      <c r="J93" s="169"/>
      <c r="K93" s="169"/>
      <c r="L93" s="169"/>
      <c r="M93" s="219"/>
      <c r="N93" s="59">
        <v>2</v>
      </c>
      <c r="O93" s="200"/>
      <c r="P93" s="201"/>
      <c r="Q93" s="202"/>
    </row>
    <row r="94" spans="1:18" ht="20.100000000000001" customHeight="1" x14ac:dyDescent="0.2">
      <c r="A94" s="259"/>
      <c r="B94" s="258"/>
      <c r="C94" s="258"/>
      <c r="E94" s="60"/>
      <c r="F94" s="61"/>
      <c r="G94" s="62"/>
      <c r="H94" s="63"/>
      <c r="I94" s="62"/>
      <c r="J94" s="62"/>
      <c r="K94" s="62"/>
      <c r="L94" s="62"/>
      <c r="M94" s="79" t="s">
        <v>156</v>
      </c>
      <c r="N94" s="83" t="str">
        <f>IF(SUM(R90,R92,R94)=0,"",SUM(R90,R92,R94))</f>
        <v/>
      </c>
      <c r="R94" s="64">
        <f>IF(E93="x",2,0)</f>
        <v>0</v>
      </c>
    </row>
    <row r="95" spans="1:18" ht="12.75" customHeight="1" thickBot="1" x14ac:dyDescent="0.3">
      <c r="A95" s="250" t="s">
        <v>124</v>
      </c>
      <c r="B95" s="251" t="s">
        <v>183</v>
      </c>
      <c r="C95" s="251" t="s">
        <v>184</v>
      </c>
    </row>
    <row r="96" spans="1:18" ht="19.5" customHeight="1" thickBot="1" x14ac:dyDescent="0.3">
      <c r="A96" s="254">
        <f>+A97+A99+A101</f>
        <v>0</v>
      </c>
      <c r="B96" s="255">
        <f t="shared" ref="B96:C96" si="7">+B97+B99+B101</f>
        <v>0</v>
      </c>
      <c r="C96" s="255">
        <f t="shared" si="7"/>
        <v>0</v>
      </c>
      <c r="D96" s="46"/>
      <c r="E96" s="173" t="s">
        <v>12</v>
      </c>
      <c r="F96" s="173"/>
      <c r="G96" s="173"/>
      <c r="H96" s="173"/>
      <c r="I96" s="173"/>
      <c r="J96" s="173"/>
      <c r="K96" s="173"/>
      <c r="L96" s="173"/>
      <c r="M96" s="173"/>
      <c r="N96" s="47" t="s">
        <v>100</v>
      </c>
      <c r="O96" s="181" t="s">
        <v>101</v>
      </c>
      <c r="P96" s="181"/>
      <c r="Q96" s="181"/>
    </row>
    <row r="97" spans="1:18" ht="20.100000000000001" customHeight="1" x14ac:dyDescent="0.25">
      <c r="A97" s="256"/>
      <c r="B97" s="168"/>
      <c r="C97" s="168"/>
      <c r="E97" s="4"/>
      <c r="F97" s="104" t="s">
        <v>119</v>
      </c>
      <c r="G97" s="144" t="s">
        <v>111</v>
      </c>
      <c r="H97" s="144"/>
      <c r="I97" s="220" t="s">
        <v>54</v>
      </c>
      <c r="J97" s="220"/>
      <c r="K97" s="220"/>
      <c r="L97" s="220"/>
      <c r="M97" s="220"/>
      <c r="N97" s="106">
        <v>2</v>
      </c>
      <c r="O97" s="200"/>
      <c r="P97" s="201"/>
      <c r="Q97" s="202"/>
    </row>
    <row r="98" spans="1:18" s="19" customFormat="1" ht="12.75" customHeight="1" x14ac:dyDescent="0.25">
      <c r="A98" s="262"/>
      <c r="B98" s="263"/>
      <c r="C98" s="263"/>
      <c r="E98" s="75"/>
      <c r="F98" s="75"/>
      <c r="G98" s="76"/>
      <c r="H98" s="76"/>
      <c r="I98" s="76"/>
      <c r="J98" s="76"/>
      <c r="K98" s="76"/>
      <c r="L98" s="76"/>
      <c r="M98" s="76"/>
      <c r="N98" s="78"/>
      <c r="R98" s="64">
        <f>IF(E97="x",2,0)</f>
        <v>0</v>
      </c>
    </row>
    <row r="99" spans="1:18" ht="20.100000000000001" customHeight="1" x14ac:dyDescent="0.25">
      <c r="A99" s="256"/>
      <c r="B99" s="168"/>
      <c r="C99" s="168"/>
      <c r="E99" s="4"/>
      <c r="F99" s="54" t="s">
        <v>113</v>
      </c>
      <c r="G99" s="145" t="s">
        <v>174</v>
      </c>
      <c r="H99" s="73"/>
      <c r="I99" s="198" t="s">
        <v>176</v>
      </c>
      <c r="J99" s="238"/>
      <c r="K99" s="238"/>
      <c r="L99" s="238"/>
      <c r="M99" s="239"/>
      <c r="N99" s="59">
        <v>1</v>
      </c>
      <c r="O99" s="200"/>
      <c r="P99" s="201"/>
      <c r="Q99" s="202"/>
    </row>
    <row r="100" spans="1:18" s="19" customFormat="1" ht="12.75" customHeight="1" x14ac:dyDescent="0.25">
      <c r="A100" s="262"/>
      <c r="B100" s="263"/>
      <c r="C100" s="263"/>
      <c r="E100" s="75"/>
      <c r="F100" s="75"/>
      <c r="G100" s="76"/>
      <c r="H100" s="76"/>
      <c r="I100" s="76"/>
      <c r="J100" s="76"/>
      <c r="K100" s="76"/>
      <c r="L100" s="76"/>
      <c r="M100" s="76"/>
      <c r="N100" s="78"/>
      <c r="R100" s="64">
        <f>IF(E99="x",1,0)</f>
        <v>0</v>
      </c>
    </row>
    <row r="101" spans="1:18" ht="20.100000000000001" customHeight="1" x14ac:dyDescent="0.25">
      <c r="A101" s="256"/>
      <c r="B101" s="168"/>
      <c r="C101" s="168"/>
      <c r="E101" s="4"/>
      <c r="F101" s="54" t="s">
        <v>118</v>
      </c>
      <c r="G101" s="145" t="s">
        <v>174</v>
      </c>
      <c r="H101" s="73"/>
      <c r="I101" s="169" t="s">
        <v>95</v>
      </c>
      <c r="J101" s="174"/>
      <c r="K101" s="174"/>
      <c r="L101" s="174"/>
      <c r="M101" s="211"/>
      <c r="N101" s="59">
        <v>3</v>
      </c>
      <c r="O101" s="200"/>
      <c r="P101" s="201"/>
      <c r="Q101" s="202"/>
    </row>
    <row r="102" spans="1:18" ht="20.100000000000001" customHeight="1" x14ac:dyDescent="0.2">
      <c r="A102" s="259"/>
      <c r="B102" s="258"/>
      <c r="C102" s="258"/>
      <c r="E102" s="60"/>
      <c r="F102" s="61"/>
      <c r="G102" s="62"/>
      <c r="H102" s="63"/>
      <c r="I102" s="62"/>
      <c r="J102" s="62"/>
      <c r="K102" s="62"/>
      <c r="L102" s="62"/>
      <c r="M102" s="79" t="s">
        <v>157</v>
      </c>
      <c r="N102" s="83" t="str">
        <f>IF(SUM(R98,R100,R102)=0,"",SUM(R98,R100,R102))</f>
        <v/>
      </c>
      <c r="R102" s="64">
        <f>IF(E101="x",3,0)</f>
        <v>0</v>
      </c>
    </row>
    <row r="103" spans="1:18" s="60" customFormat="1" ht="12.75" customHeight="1" thickBot="1" x14ac:dyDescent="0.25">
      <c r="A103" s="268"/>
      <c r="B103" s="269"/>
      <c r="C103" s="269"/>
      <c r="D103" s="103"/>
      <c r="E103" s="19"/>
      <c r="F103" s="66"/>
      <c r="G103" s="68"/>
      <c r="H103" s="103"/>
      <c r="N103" s="66"/>
    </row>
    <row r="104" spans="1:18" ht="19.5" customHeight="1" thickBot="1" x14ac:dyDescent="0.3">
      <c r="A104" s="254">
        <f>+A105+A107+A109+A111</f>
        <v>0</v>
      </c>
      <c r="B104" s="255">
        <f t="shared" ref="B104:C104" si="8">+B105+B107+B109+B111</f>
        <v>0</v>
      </c>
      <c r="C104" s="255">
        <f t="shared" si="8"/>
        <v>0</v>
      </c>
      <c r="D104" s="46"/>
      <c r="E104" s="173" t="s">
        <v>43</v>
      </c>
      <c r="F104" s="173"/>
      <c r="G104" s="173"/>
      <c r="H104" s="173"/>
      <c r="I104" s="173"/>
      <c r="J104" s="173"/>
      <c r="K104" s="173"/>
      <c r="L104" s="173"/>
      <c r="M104" s="173"/>
      <c r="N104" s="47" t="s">
        <v>100</v>
      </c>
      <c r="O104" s="181" t="s">
        <v>101</v>
      </c>
      <c r="P104" s="181"/>
      <c r="Q104" s="181"/>
    </row>
    <row r="105" spans="1:18" ht="20.100000000000001" customHeight="1" x14ac:dyDescent="0.25">
      <c r="A105" s="256"/>
      <c r="B105" s="168"/>
      <c r="C105" s="168"/>
      <c r="E105" s="4"/>
      <c r="F105" s="104" t="s">
        <v>119</v>
      </c>
      <c r="G105" s="144" t="s">
        <v>111</v>
      </c>
      <c r="H105" s="144"/>
      <c r="I105" s="220" t="s">
        <v>177</v>
      </c>
      <c r="J105" s="220"/>
      <c r="K105" s="220"/>
      <c r="L105" s="220"/>
      <c r="M105" s="220"/>
      <c r="N105" s="107">
        <v>1</v>
      </c>
      <c r="O105" s="200"/>
      <c r="P105" s="201"/>
      <c r="Q105" s="202"/>
    </row>
    <row r="106" spans="1:18" s="19" customFormat="1" ht="12.75" customHeight="1" x14ac:dyDescent="0.25">
      <c r="A106" s="262"/>
      <c r="B106" s="263"/>
      <c r="C106" s="263"/>
      <c r="E106" s="75"/>
      <c r="F106" s="75"/>
      <c r="G106" s="76"/>
      <c r="H106" s="76"/>
      <c r="I106" s="76"/>
      <c r="J106" s="76"/>
      <c r="K106" s="76"/>
      <c r="L106" s="76"/>
      <c r="M106" s="76"/>
      <c r="N106" s="78"/>
      <c r="R106" s="64">
        <f>IF(E105="x",1,0)</f>
        <v>0</v>
      </c>
    </row>
    <row r="107" spans="1:18" ht="20.100000000000001" customHeight="1" x14ac:dyDescent="0.25">
      <c r="A107" s="256"/>
      <c r="B107" s="168"/>
      <c r="C107" s="168"/>
      <c r="E107" s="4"/>
      <c r="F107" s="54" t="s">
        <v>113</v>
      </c>
      <c r="G107" s="145" t="s">
        <v>174</v>
      </c>
      <c r="H107" s="73"/>
      <c r="I107" s="169" t="s">
        <v>178</v>
      </c>
      <c r="J107" s="169"/>
      <c r="K107" s="169"/>
      <c r="L107" s="169"/>
      <c r="M107" s="169"/>
      <c r="N107" s="59">
        <v>2</v>
      </c>
      <c r="O107" s="200"/>
      <c r="P107" s="201"/>
      <c r="Q107" s="202"/>
    </row>
    <row r="108" spans="1:18" s="19" customFormat="1" ht="12.75" customHeight="1" x14ac:dyDescent="0.25">
      <c r="A108" s="262"/>
      <c r="B108" s="263"/>
      <c r="C108" s="263"/>
      <c r="E108" s="75"/>
      <c r="F108" s="75"/>
      <c r="G108" s="76"/>
      <c r="H108" s="76"/>
      <c r="I108" s="76"/>
      <c r="J108" s="76"/>
      <c r="K108" s="76"/>
      <c r="L108" s="76"/>
      <c r="M108" s="76"/>
      <c r="N108" s="78"/>
      <c r="R108" s="64">
        <f>IF(E107="x",2,0)</f>
        <v>0</v>
      </c>
    </row>
    <row r="109" spans="1:18" ht="20.100000000000001" customHeight="1" x14ac:dyDescent="0.25">
      <c r="A109" s="256"/>
      <c r="B109" s="168"/>
      <c r="C109" s="168"/>
      <c r="E109" s="4"/>
      <c r="F109" s="54" t="s">
        <v>118</v>
      </c>
      <c r="G109" s="145" t="s">
        <v>174</v>
      </c>
      <c r="H109" s="73"/>
      <c r="I109" s="169" t="s">
        <v>179</v>
      </c>
      <c r="J109" s="169"/>
      <c r="K109" s="169"/>
      <c r="L109" s="169"/>
      <c r="M109" s="169"/>
      <c r="N109" s="59">
        <v>2</v>
      </c>
      <c r="O109" s="200"/>
      <c r="P109" s="201"/>
      <c r="Q109" s="202"/>
    </row>
    <row r="110" spans="1:18" s="19" customFormat="1" ht="12.75" customHeight="1" x14ac:dyDescent="0.25">
      <c r="A110" s="262"/>
      <c r="B110" s="263"/>
      <c r="C110" s="263"/>
      <c r="E110" s="75"/>
      <c r="F110" s="75"/>
      <c r="G110" s="76"/>
      <c r="H110" s="76"/>
      <c r="I110" s="76"/>
      <c r="J110" s="76"/>
      <c r="K110" s="76"/>
      <c r="L110" s="76"/>
      <c r="M110" s="76"/>
      <c r="N110" s="78"/>
      <c r="R110" s="64">
        <f>IF(E109="x",2,0)</f>
        <v>0</v>
      </c>
    </row>
    <row r="111" spans="1:18" ht="20.100000000000001" customHeight="1" x14ac:dyDescent="0.25">
      <c r="A111" s="256"/>
      <c r="B111" s="168"/>
      <c r="C111" s="168"/>
      <c r="E111" s="4"/>
      <c r="F111" s="54" t="s">
        <v>115</v>
      </c>
      <c r="G111" s="145" t="s">
        <v>174</v>
      </c>
      <c r="H111" s="73"/>
      <c r="I111" s="169" t="s">
        <v>180</v>
      </c>
      <c r="J111" s="169"/>
      <c r="K111" s="169"/>
      <c r="L111" s="169"/>
      <c r="M111" s="169"/>
      <c r="N111" s="108">
        <v>3</v>
      </c>
      <c r="O111" s="200"/>
      <c r="P111" s="201"/>
      <c r="Q111" s="202"/>
    </row>
    <row r="112" spans="1:18" ht="20.100000000000001" customHeight="1" x14ac:dyDescent="0.2">
      <c r="A112" s="259"/>
      <c r="B112" s="258"/>
      <c r="C112" s="258"/>
      <c r="E112" s="60"/>
      <c r="F112" s="61"/>
      <c r="G112" s="62"/>
      <c r="H112" s="63"/>
      <c r="I112" s="62"/>
      <c r="J112" s="62"/>
      <c r="K112" s="62"/>
      <c r="L112" s="62"/>
      <c r="M112" s="63" t="s">
        <v>158</v>
      </c>
      <c r="N112" s="64" t="str">
        <f>IF(SUM(R106,R108,R110,R112)=0,"",SUM(R106,R108,R110,R112))</f>
        <v/>
      </c>
      <c r="R112" s="64">
        <f>IF(E111="x",3,0)</f>
        <v>0</v>
      </c>
    </row>
    <row r="113" spans="1:18" s="60" customFormat="1" ht="12.75" customHeight="1" thickBot="1" x14ac:dyDescent="0.25">
      <c r="A113" s="268"/>
      <c r="B113" s="269"/>
      <c r="C113" s="269"/>
      <c r="D113" s="103"/>
      <c r="E113" s="19"/>
      <c r="F113" s="66"/>
      <c r="G113" s="68"/>
      <c r="H113" s="103"/>
      <c r="N113" s="66"/>
    </row>
    <row r="114" spans="1:18" ht="19.5" customHeight="1" thickBot="1" x14ac:dyDescent="0.3">
      <c r="A114" s="254">
        <f>+A115</f>
        <v>0</v>
      </c>
      <c r="B114" s="255">
        <f t="shared" ref="B114:C114" si="9">+B115</f>
        <v>0</v>
      </c>
      <c r="C114" s="255">
        <f t="shared" si="9"/>
        <v>0</v>
      </c>
      <c r="D114" s="46"/>
      <c r="E114" s="173" t="s">
        <v>0</v>
      </c>
      <c r="F114" s="173"/>
      <c r="G114" s="173"/>
      <c r="H114" s="173"/>
      <c r="I114" s="173"/>
      <c r="J114" s="173"/>
      <c r="K114" s="173"/>
      <c r="L114" s="173"/>
      <c r="M114" s="173"/>
      <c r="N114" s="47" t="s">
        <v>100</v>
      </c>
      <c r="O114" s="181" t="s">
        <v>101</v>
      </c>
      <c r="P114" s="181"/>
      <c r="Q114" s="181"/>
    </row>
    <row r="115" spans="1:18" ht="20.100000000000001" customHeight="1" x14ac:dyDescent="0.25">
      <c r="A115" s="256"/>
      <c r="B115" s="168"/>
      <c r="C115" s="168"/>
      <c r="E115" s="4"/>
      <c r="F115" s="104" t="s">
        <v>119</v>
      </c>
      <c r="G115" s="144" t="s">
        <v>111</v>
      </c>
      <c r="H115" s="144"/>
      <c r="I115" s="234" t="s">
        <v>3</v>
      </c>
      <c r="J115" s="235"/>
      <c r="K115" s="235"/>
      <c r="L115" s="235"/>
      <c r="M115" s="236"/>
      <c r="N115" s="106">
        <v>3</v>
      </c>
      <c r="O115" s="201"/>
      <c r="P115" s="201"/>
      <c r="Q115" s="202"/>
    </row>
    <row r="116" spans="1:18" ht="20.100000000000001" customHeight="1" x14ac:dyDescent="0.2">
      <c r="A116" s="259"/>
      <c r="B116" s="258"/>
      <c r="C116" s="258"/>
      <c r="E116" s="60"/>
      <c r="F116" s="61"/>
      <c r="G116" s="62"/>
      <c r="H116" s="63"/>
      <c r="I116" s="62"/>
      <c r="J116" s="62"/>
      <c r="K116" s="62"/>
      <c r="L116" s="62"/>
      <c r="M116" s="93" t="s">
        <v>159</v>
      </c>
      <c r="N116" s="80" t="str">
        <f>IF(R116=0,"",R116)</f>
        <v/>
      </c>
      <c r="R116" s="64">
        <f>IF(E115="x",3,0)</f>
        <v>0</v>
      </c>
    </row>
    <row r="117" spans="1:18" s="60" customFormat="1" ht="12.75" customHeight="1" thickBot="1" x14ac:dyDescent="0.25">
      <c r="A117" s="268"/>
      <c r="B117" s="269"/>
      <c r="C117" s="269"/>
      <c r="D117" s="103"/>
      <c r="E117" s="7"/>
      <c r="F117" s="66"/>
      <c r="G117" s="68"/>
      <c r="H117" s="103"/>
      <c r="N117" s="66"/>
    </row>
    <row r="118" spans="1:18" ht="19.5" customHeight="1" thickBot="1" x14ac:dyDescent="0.3">
      <c r="A118" s="254">
        <f>+A119</f>
        <v>0</v>
      </c>
      <c r="B118" s="255">
        <f t="shared" ref="B118:C118" si="10">+B119</f>
        <v>0</v>
      </c>
      <c r="C118" s="255">
        <f t="shared" si="10"/>
        <v>0</v>
      </c>
      <c r="D118" s="46"/>
      <c r="E118" s="173" t="s">
        <v>1</v>
      </c>
      <c r="F118" s="173"/>
      <c r="G118" s="173"/>
      <c r="H118" s="173"/>
      <c r="I118" s="173"/>
      <c r="J118" s="173"/>
      <c r="K118" s="173"/>
      <c r="L118" s="173"/>
      <c r="M118" s="173"/>
      <c r="N118" s="47" t="s">
        <v>100</v>
      </c>
      <c r="O118" s="181" t="s">
        <v>101</v>
      </c>
      <c r="P118" s="181"/>
      <c r="Q118" s="181"/>
    </row>
    <row r="119" spans="1:18" ht="20.100000000000001" customHeight="1" x14ac:dyDescent="0.25">
      <c r="A119" s="256"/>
      <c r="B119" s="168"/>
      <c r="C119" s="168"/>
      <c r="E119" s="4"/>
      <c r="F119" s="54" t="s">
        <v>119</v>
      </c>
      <c r="G119" s="145" t="s">
        <v>174</v>
      </c>
      <c r="H119" s="73"/>
      <c r="I119" s="169" t="s">
        <v>106</v>
      </c>
      <c r="J119" s="174"/>
      <c r="K119" s="174"/>
      <c r="L119" s="174"/>
      <c r="M119" s="175"/>
      <c r="N119" s="59">
        <v>3</v>
      </c>
      <c r="O119" s="200"/>
      <c r="P119" s="201"/>
      <c r="Q119" s="202"/>
    </row>
    <row r="120" spans="1:18" ht="20.100000000000001" customHeight="1" x14ac:dyDescent="0.2">
      <c r="A120" s="259"/>
      <c r="B120" s="258"/>
      <c r="C120" s="258"/>
      <c r="E120" s="60"/>
      <c r="F120" s="61"/>
      <c r="G120" s="62"/>
      <c r="H120" s="63"/>
      <c r="I120" s="62"/>
      <c r="J120" s="62"/>
      <c r="K120" s="62"/>
      <c r="L120" s="62"/>
      <c r="M120" s="79" t="s">
        <v>160</v>
      </c>
      <c r="N120" s="80" t="str">
        <f>IF(R120=0,"",R120)</f>
        <v/>
      </c>
      <c r="R120" s="64">
        <f>IF(E119="x",3,0)</f>
        <v>0</v>
      </c>
    </row>
    <row r="121" spans="1:18" ht="12.75" customHeight="1" x14ac:dyDescent="0.25">
      <c r="A121" s="257"/>
      <c r="B121" s="258"/>
      <c r="C121" s="258"/>
    </row>
    <row r="122" spans="1:18" ht="14.1" customHeight="1" x14ac:dyDescent="0.25">
      <c r="A122" s="257"/>
      <c r="B122" s="258"/>
      <c r="C122" s="258"/>
      <c r="L122" s="230" t="s">
        <v>57</v>
      </c>
      <c r="M122" s="231"/>
      <c r="N122" s="94" t="str">
        <f>IF(SUM(N86,N94,N102,N112,N116,N120)=0,"",SUM(N86,N94,N102,N112,N116,N120))</f>
        <v/>
      </c>
    </row>
    <row r="123" spans="1:18" ht="12.75" customHeight="1" x14ac:dyDescent="0.2">
      <c r="A123" s="260" t="s">
        <v>124</v>
      </c>
      <c r="B123" s="261" t="s">
        <v>183</v>
      </c>
      <c r="C123" s="261" t="s">
        <v>184</v>
      </c>
    </row>
    <row r="124" spans="1:18" ht="12.75" customHeight="1" thickBot="1" x14ac:dyDescent="0.25">
      <c r="A124" s="260"/>
      <c r="B124" s="261"/>
      <c r="C124" s="261"/>
    </row>
    <row r="125" spans="1:18" ht="20.100000000000001" customHeight="1" thickBot="1" x14ac:dyDescent="0.3">
      <c r="A125" s="270">
        <f>+A127+A135+A141</f>
        <v>0</v>
      </c>
      <c r="B125" s="271"/>
      <c r="C125" s="271"/>
      <c r="D125" s="111"/>
      <c r="E125" s="237" t="s">
        <v>23</v>
      </c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</row>
    <row r="126" spans="1:18" ht="12.75" customHeight="1" thickBot="1" x14ac:dyDescent="0.3">
      <c r="A126" s="272"/>
      <c r="B126" s="258"/>
      <c r="C126" s="258"/>
      <c r="N126" s="7"/>
    </row>
    <row r="127" spans="1:18" ht="19.5" customHeight="1" thickBot="1" x14ac:dyDescent="0.3">
      <c r="A127" s="254">
        <f>+A128+A130</f>
        <v>0</v>
      </c>
      <c r="B127" s="255">
        <f t="shared" ref="B127:C127" si="11">+B128+B130</f>
        <v>0</v>
      </c>
      <c r="C127" s="255">
        <f t="shared" si="11"/>
        <v>0</v>
      </c>
      <c r="D127" s="46"/>
      <c r="E127" s="173" t="s">
        <v>24</v>
      </c>
      <c r="F127" s="173"/>
      <c r="G127" s="173"/>
      <c r="H127" s="173"/>
      <c r="I127" s="173"/>
      <c r="J127" s="173"/>
      <c r="K127" s="173"/>
      <c r="L127" s="173"/>
      <c r="M127" s="173"/>
      <c r="N127" s="47" t="s">
        <v>100</v>
      </c>
      <c r="O127" s="181" t="s">
        <v>101</v>
      </c>
      <c r="P127" s="181"/>
      <c r="Q127" s="181"/>
    </row>
    <row r="128" spans="1:18" ht="20.100000000000001" customHeight="1" x14ac:dyDescent="0.25">
      <c r="A128" s="256"/>
      <c r="B128" s="168"/>
      <c r="C128" s="168"/>
      <c r="E128" s="4"/>
      <c r="F128" s="113" t="s">
        <v>119</v>
      </c>
      <c r="G128" s="147" t="s">
        <v>111</v>
      </c>
      <c r="H128" s="147"/>
      <c r="I128" s="188" t="s">
        <v>68</v>
      </c>
      <c r="J128" s="188"/>
      <c r="K128" s="188"/>
      <c r="L128" s="188"/>
      <c r="M128" s="188"/>
      <c r="N128" s="115">
        <v>1</v>
      </c>
      <c r="O128" s="183"/>
      <c r="P128" s="183"/>
      <c r="Q128" s="183"/>
    </row>
    <row r="129" spans="1:18" s="19" customFormat="1" ht="12.75" customHeight="1" x14ac:dyDescent="0.25">
      <c r="A129" s="262"/>
      <c r="B129" s="263"/>
      <c r="C129" s="263"/>
      <c r="E129" s="75"/>
      <c r="F129" s="75"/>
      <c r="G129" s="76"/>
      <c r="H129" s="76"/>
      <c r="I129" s="76"/>
      <c r="J129" s="76"/>
      <c r="K129" s="76"/>
      <c r="L129" s="76"/>
      <c r="M129" s="76"/>
      <c r="N129" s="78"/>
      <c r="R129" s="64">
        <f>IF(E128="x",1,0)</f>
        <v>0</v>
      </c>
    </row>
    <row r="130" spans="1:18" ht="20.100000000000001" customHeight="1" x14ac:dyDescent="0.25">
      <c r="A130" s="256"/>
      <c r="B130" s="168"/>
      <c r="C130" s="168"/>
      <c r="E130" s="4"/>
      <c r="F130" s="54" t="s">
        <v>113</v>
      </c>
      <c r="G130" s="145" t="s">
        <v>61</v>
      </c>
      <c r="H130" s="73"/>
      <c r="I130" s="169" t="s">
        <v>5</v>
      </c>
      <c r="J130" s="169"/>
      <c r="K130" s="169"/>
      <c r="L130" s="169"/>
      <c r="M130" s="169"/>
      <c r="N130" s="170" t="s">
        <v>4</v>
      </c>
      <c r="O130" s="200"/>
      <c r="P130" s="201"/>
      <c r="Q130" s="202"/>
    </row>
    <row r="131" spans="1:18" ht="20.100000000000001" customHeight="1" x14ac:dyDescent="0.25">
      <c r="A131" s="259"/>
      <c r="B131" s="258"/>
      <c r="C131" s="258"/>
      <c r="E131" s="4"/>
      <c r="F131" s="54" t="s">
        <v>118</v>
      </c>
      <c r="G131" s="145" t="s">
        <v>61</v>
      </c>
      <c r="I131" s="169" t="s">
        <v>165</v>
      </c>
      <c r="J131" s="169"/>
      <c r="K131" s="169"/>
      <c r="L131" s="169"/>
      <c r="M131" s="169"/>
      <c r="N131" s="171"/>
      <c r="O131" s="200"/>
      <c r="P131" s="201"/>
      <c r="Q131" s="202"/>
    </row>
    <row r="132" spans="1:18" ht="20.100000000000001" customHeight="1" x14ac:dyDescent="0.25">
      <c r="A132" s="259"/>
      <c r="B132" s="258"/>
      <c r="C132" s="258"/>
      <c r="E132" s="4"/>
      <c r="F132" s="54" t="s">
        <v>115</v>
      </c>
      <c r="G132" s="145" t="s">
        <v>61</v>
      </c>
      <c r="H132" s="73"/>
      <c r="I132" s="169" t="s">
        <v>166</v>
      </c>
      <c r="J132" s="169"/>
      <c r="K132" s="169"/>
      <c r="L132" s="169"/>
      <c r="M132" s="169"/>
      <c r="N132" s="172"/>
      <c r="O132" s="200"/>
      <c r="P132" s="201"/>
      <c r="Q132" s="202"/>
    </row>
    <row r="133" spans="1:18" ht="20.100000000000001" customHeight="1" x14ac:dyDescent="0.2">
      <c r="A133" s="259"/>
      <c r="B133" s="258"/>
      <c r="C133" s="258"/>
      <c r="E133" s="60"/>
      <c r="F133" s="61"/>
      <c r="G133" s="62"/>
      <c r="H133" s="63"/>
      <c r="I133" s="62"/>
      <c r="J133" s="62"/>
      <c r="K133" s="62"/>
      <c r="L133" s="62"/>
      <c r="M133" s="63" t="s">
        <v>167</v>
      </c>
      <c r="N133" s="116" t="str">
        <f>IF(SUM(R129,N130)=0,"",SUM(R129,N130))</f>
        <v/>
      </c>
    </row>
    <row r="134" spans="1:18" s="60" customFormat="1" ht="12.75" customHeight="1" thickBot="1" x14ac:dyDescent="0.25">
      <c r="A134" s="268"/>
      <c r="B134" s="269"/>
      <c r="C134" s="269"/>
      <c r="D134" s="103"/>
      <c r="E134" s="19"/>
      <c r="F134" s="66"/>
      <c r="G134" s="68"/>
      <c r="H134" s="103"/>
      <c r="N134" s="66"/>
    </row>
    <row r="135" spans="1:18" ht="19.5" customHeight="1" thickBot="1" x14ac:dyDescent="0.3">
      <c r="A135" s="254">
        <f>+A136+A138</f>
        <v>0</v>
      </c>
      <c r="B135" s="255">
        <f t="shared" ref="B135:C135" si="12">+B136+B138</f>
        <v>0</v>
      </c>
      <c r="C135" s="255">
        <f t="shared" si="12"/>
        <v>0</v>
      </c>
      <c r="D135" s="46"/>
      <c r="E135" s="173" t="s">
        <v>25</v>
      </c>
      <c r="F135" s="173"/>
      <c r="G135" s="173"/>
      <c r="H135" s="173"/>
      <c r="I135" s="173"/>
      <c r="J135" s="173"/>
      <c r="K135" s="173"/>
      <c r="L135" s="173"/>
      <c r="M135" s="173"/>
      <c r="N135" s="47" t="s">
        <v>100</v>
      </c>
      <c r="O135" s="181" t="s">
        <v>101</v>
      </c>
      <c r="P135" s="181"/>
      <c r="Q135" s="181"/>
    </row>
    <row r="136" spans="1:18" ht="20.100000000000001" customHeight="1" x14ac:dyDescent="0.25">
      <c r="A136" s="256"/>
      <c r="B136" s="168"/>
      <c r="C136" s="168"/>
      <c r="E136" s="5"/>
      <c r="F136" s="113" t="s">
        <v>119</v>
      </c>
      <c r="G136" s="147" t="s">
        <v>111</v>
      </c>
      <c r="H136" s="147"/>
      <c r="I136" s="188" t="s">
        <v>107</v>
      </c>
      <c r="J136" s="188"/>
      <c r="K136" s="188"/>
      <c r="L136" s="188"/>
      <c r="M136" s="188"/>
      <c r="N136" s="117">
        <v>2</v>
      </c>
      <c r="O136" s="189"/>
      <c r="P136" s="190"/>
      <c r="Q136" s="191"/>
    </row>
    <row r="137" spans="1:18" s="19" customFormat="1" ht="12.75" customHeight="1" x14ac:dyDescent="0.25">
      <c r="A137" s="262"/>
      <c r="B137" s="263"/>
      <c r="C137" s="263"/>
      <c r="E137" s="75"/>
      <c r="F137" s="75"/>
      <c r="G137" s="76"/>
      <c r="H137" s="76"/>
      <c r="I137" s="76"/>
      <c r="J137" s="76"/>
      <c r="K137" s="76"/>
      <c r="L137" s="76"/>
      <c r="M137" s="76"/>
      <c r="N137" s="78"/>
      <c r="R137" s="64">
        <f>IF(E136="x",2,0)</f>
        <v>0</v>
      </c>
    </row>
    <row r="138" spans="1:18" ht="20.100000000000001" customHeight="1" x14ac:dyDescent="0.25">
      <c r="A138" s="256"/>
      <c r="B138" s="168"/>
      <c r="C138" s="168"/>
      <c r="E138" s="4"/>
      <c r="F138" s="54" t="s">
        <v>113</v>
      </c>
      <c r="G138" s="145" t="s">
        <v>174</v>
      </c>
      <c r="H138" s="73"/>
      <c r="I138" s="169" t="s">
        <v>53</v>
      </c>
      <c r="J138" s="169"/>
      <c r="K138" s="169"/>
      <c r="L138" s="169"/>
      <c r="M138" s="169"/>
      <c r="N138" s="59">
        <v>2</v>
      </c>
      <c r="O138" s="200"/>
      <c r="P138" s="201"/>
      <c r="Q138" s="202"/>
    </row>
    <row r="139" spans="1:18" ht="20.100000000000001" customHeight="1" x14ac:dyDescent="0.2">
      <c r="A139" s="259"/>
      <c r="B139" s="258"/>
      <c r="C139" s="258"/>
      <c r="E139" s="60"/>
      <c r="F139" s="61"/>
      <c r="G139" s="62"/>
      <c r="H139" s="63"/>
      <c r="I139" s="62"/>
      <c r="J139" s="62"/>
      <c r="K139" s="62"/>
      <c r="L139" s="62"/>
      <c r="M139" s="63" t="s">
        <v>168</v>
      </c>
      <c r="N139" s="64" t="str">
        <f>IF(SUM(R137,R139)=0,"",SUM(R137,R139))</f>
        <v/>
      </c>
      <c r="R139" s="64">
        <f>IF(E138="x",2,0)</f>
        <v>0</v>
      </c>
    </row>
    <row r="140" spans="1:18" s="60" customFormat="1" ht="12.75" customHeight="1" thickBot="1" x14ac:dyDescent="0.25">
      <c r="A140" s="268"/>
      <c r="B140" s="269"/>
      <c r="C140" s="269"/>
      <c r="D140" s="103"/>
      <c r="E140" s="7"/>
      <c r="F140" s="66"/>
      <c r="G140" s="68"/>
      <c r="H140" s="103"/>
      <c r="N140" s="66"/>
    </row>
    <row r="141" spans="1:18" ht="19.5" customHeight="1" thickBot="1" x14ac:dyDescent="0.3">
      <c r="A141" s="254">
        <f>+A142+A144</f>
        <v>0</v>
      </c>
      <c r="B141" s="255">
        <f t="shared" ref="B141:C141" si="13">+B142+B144</f>
        <v>0</v>
      </c>
      <c r="C141" s="255">
        <f t="shared" si="13"/>
        <v>0</v>
      </c>
      <c r="D141" s="46"/>
      <c r="E141" s="173" t="s">
        <v>26</v>
      </c>
      <c r="F141" s="173"/>
      <c r="G141" s="173"/>
      <c r="H141" s="173"/>
      <c r="I141" s="173"/>
      <c r="J141" s="173"/>
      <c r="K141" s="173"/>
      <c r="L141" s="173"/>
      <c r="M141" s="173"/>
      <c r="N141" s="47" t="s">
        <v>100</v>
      </c>
      <c r="O141" s="181" t="s">
        <v>101</v>
      </c>
      <c r="P141" s="181"/>
      <c r="Q141" s="181"/>
    </row>
    <row r="142" spans="1:18" ht="20.100000000000001" customHeight="1" x14ac:dyDescent="0.25">
      <c r="A142" s="256"/>
      <c r="B142" s="168"/>
      <c r="C142" s="168"/>
      <c r="E142" s="4"/>
      <c r="F142" s="54" t="s">
        <v>119</v>
      </c>
      <c r="G142" s="145" t="s">
        <v>104</v>
      </c>
      <c r="H142" s="49" t="s">
        <v>139</v>
      </c>
      <c r="I142" s="169" t="s">
        <v>76</v>
      </c>
      <c r="J142" s="169"/>
      <c r="K142" s="169"/>
      <c r="L142" s="169"/>
      <c r="M142" s="169"/>
      <c r="N142" s="59">
        <v>2</v>
      </c>
      <c r="O142" s="183"/>
      <c r="P142" s="183"/>
      <c r="Q142" s="183"/>
    </row>
    <row r="143" spans="1:18" s="19" customFormat="1" ht="12.75" customHeight="1" x14ac:dyDescent="0.25">
      <c r="A143" s="262"/>
      <c r="B143" s="263"/>
      <c r="C143" s="263"/>
      <c r="E143" s="75"/>
      <c r="F143" s="75"/>
      <c r="G143" s="76"/>
      <c r="I143" s="76"/>
      <c r="J143" s="76"/>
      <c r="K143" s="76"/>
      <c r="L143" s="76"/>
      <c r="M143" s="76"/>
      <c r="N143" s="78"/>
      <c r="R143" s="64">
        <f>IF(E142="x",2,0)</f>
        <v>0</v>
      </c>
    </row>
    <row r="144" spans="1:18" ht="20.100000000000001" customHeight="1" x14ac:dyDescent="0.25">
      <c r="A144" s="256"/>
      <c r="B144" s="168"/>
      <c r="C144" s="168"/>
      <c r="E144" s="4"/>
      <c r="F144" s="54" t="s">
        <v>113</v>
      </c>
      <c r="G144" s="145" t="s">
        <v>104</v>
      </c>
      <c r="H144" s="49" t="s">
        <v>139</v>
      </c>
      <c r="I144" s="169" t="s">
        <v>77</v>
      </c>
      <c r="J144" s="169"/>
      <c r="K144" s="169"/>
      <c r="L144" s="169"/>
      <c r="M144" s="169"/>
      <c r="N144" s="59">
        <v>2</v>
      </c>
      <c r="O144" s="200"/>
      <c r="P144" s="201"/>
      <c r="Q144" s="202"/>
    </row>
    <row r="145" spans="1:18" ht="18.95" customHeight="1" x14ac:dyDescent="0.2">
      <c r="A145" s="259"/>
      <c r="B145" s="258"/>
      <c r="C145" s="258"/>
      <c r="E145" s="60"/>
      <c r="F145" s="61"/>
      <c r="G145" s="62"/>
      <c r="H145" s="63"/>
      <c r="I145" s="62"/>
      <c r="J145" s="62"/>
      <c r="K145" s="62"/>
      <c r="L145" s="62"/>
      <c r="M145" s="63" t="s">
        <v>169</v>
      </c>
      <c r="N145" s="64" t="str">
        <f>IF(SUM(R143,R145)=0,"",SUM(R143,R145))</f>
        <v/>
      </c>
      <c r="R145" s="64">
        <f>IF(E144="x",2,0)</f>
        <v>0</v>
      </c>
    </row>
    <row r="146" spans="1:18" ht="12.75" customHeight="1" x14ac:dyDescent="0.25">
      <c r="A146" s="257"/>
      <c r="B146" s="258"/>
      <c r="C146" s="258"/>
    </row>
    <row r="147" spans="1:18" ht="14.1" customHeight="1" x14ac:dyDescent="0.25">
      <c r="A147" s="257"/>
      <c r="B147" s="258"/>
      <c r="C147" s="258"/>
      <c r="L147" s="230" t="s">
        <v>56</v>
      </c>
      <c r="M147" s="231"/>
      <c r="N147" s="94" t="str">
        <f>IF(SUM(N133,N139,N145)=0,"",SUM(N133,N139,N145))</f>
        <v/>
      </c>
    </row>
    <row r="148" spans="1:18" ht="12.75" customHeight="1" x14ac:dyDescent="0.2">
      <c r="A148" s="260" t="s">
        <v>124</v>
      </c>
      <c r="B148" s="261" t="s">
        <v>183</v>
      </c>
      <c r="C148" s="261" t="s">
        <v>184</v>
      </c>
    </row>
    <row r="149" spans="1:18" ht="12.75" customHeight="1" thickBot="1" x14ac:dyDescent="0.25">
      <c r="A149" s="260"/>
      <c r="B149" s="261"/>
      <c r="C149" s="261"/>
    </row>
    <row r="150" spans="1:18" ht="20.100000000000001" customHeight="1" thickBot="1" x14ac:dyDescent="0.3">
      <c r="A150" s="273">
        <f>+A152+A156+A166+A170+A174</f>
        <v>0</v>
      </c>
      <c r="B150" s="274">
        <f>+B152+B156+B166+B170+B174</f>
        <v>0</v>
      </c>
      <c r="C150" s="274">
        <f>+C152+C156+C166+C170+C174</f>
        <v>0</v>
      </c>
      <c r="D150" s="120"/>
      <c r="E150" s="180" t="s">
        <v>27</v>
      </c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1:18" ht="12.75" customHeight="1" thickBot="1" x14ac:dyDescent="0.3">
      <c r="A151" s="272"/>
      <c r="B151" s="258"/>
      <c r="C151" s="258"/>
      <c r="N151" s="7"/>
    </row>
    <row r="152" spans="1:18" ht="19.5" customHeight="1" thickBot="1" x14ac:dyDescent="0.3">
      <c r="A152" s="254">
        <f>+A153</f>
        <v>0</v>
      </c>
      <c r="B152" s="255">
        <f t="shared" ref="B152:C152" si="14">+B153</f>
        <v>0</v>
      </c>
      <c r="C152" s="255">
        <f t="shared" si="14"/>
        <v>0</v>
      </c>
      <c r="D152" s="46"/>
      <c r="E152" s="173" t="s">
        <v>28</v>
      </c>
      <c r="F152" s="173"/>
      <c r="G152" s="173"/>
      <c r="H152" s="173"/>
      <c r="I152" s="173"/>
      <c r="J152" s="173"/>
      <c r="K152" s="173"/>
      <c r="L152" s="173"/>
      <c r="M152" s="173"/>
      <c r="N152" s="47" t="s">
        <v>100</v>
      </c>
      <c r="O152" s="181" t="s">
        <v>101</v>
      </c>
      <c r="P152" s="181"/>
      <c r="Q152" s="181"/>
    </row>
    <row r="153" spans="1:18" ht="20.100000000000001" customHeight="1" x14ac:dyDescent="0.25">
      <c r="A153" s="256"/>
      <c r="B153" s="168"/>
      <c r="C153" s="168"/>
      <c r="E153" s="4"/>
      <c r="F153" s="54" t="s">
        <v>119</v>
      </c>
      <c r="G153" s="145" t="s">
        <v>174</v>
      </c>
      <c r="H153" s="73"/>
      <c r="I153" s="182" t="s">
        <v>2</v>
      </c>
      <c r="J153" s="174"/>
      <c r="K153" s="174"/>
      <c r="L153" s="174"/>
      <c r="M153" s="175"/>
      <c r="N153" s="59">
        <v>2</v>
      </c>
      <c r="O153" s="183"/>
      <c r="P153" s="183"/>
      <c r="Q153" s="183"/>
    </row>
    <row r="154" spans="1:18" ht="20.100000000000001" customHeight="1" x14ac:dyDescent="0.2">
      <c r="A154" s="259"/>
      <c r="B154" s="258"/>
      <c r="C154" s="258"/>
      <c r="E154" s="60"/>
      <c r="F154" s="61"/>
      <c r="G154" s="62"/>
      <c r="H154" s="63"/>
      <c r="I154" s="62"/>
      <c r="J154" s="62"/>
      <c r="K154" s="62"/>
      <c r="L154" s="62"/>
      <c r="M154" s="63" t="s">
        <v>170</v>
      </c>
      <c r="N154" s="64" t="str">
        <f>IF(R154=0,"",R154)</f>
        <v/>
      </c>
      <c r="R154" s="64">
        <f>IF(E153="x",2,0)</f>
        <v>0</v>
      </c>
    </row>
    <row r="155" spans="1:18" ht="12.75" customHeight="1" thickBot="1" x14ac:dyDescent="0.3">
      <c r="A155" s="250" t="s">
        <v>124</v>
      </c>
      <c r="B155" s="251" t="s">
        <v>183</v>
      </c>
      <c r="C155" s="251" t="s">
        <v>184</v>
      </c>
      <c r="E155" s="9"/>
      <c r="F155" s="9"/>
      <c r="G155" s="17"/>
      <c r="I155" s="9"/>
      <c r="J155" s="9"/>
      <c r="K155" s="9"/>
      <c r="L155" s="9"/>
      <c r="M155" s="9"/>
      <c r="N155" s="23"/>
    </row>
    <row r="156" spans="1:18" ht="19.5" customHeight="1" thickBot="1" x14ac:dyDescent="0.3">
      <c r="A156" s="254">
        <f>+A157+A160</f>
        <v>0</v>
      </c>
      <c r="B156" s="255">
        <f t="shared" ref="B156:C156" si="15">+B157+B160</f>
        <v>0</v>
      </c>
      <c r="C156" s="255">
        <f t="shared" si="15"/>
        <v>0</v>
      </c>
      <c r="E156" s="173" t="s">
        <v>29</v>
      </c>
      <c r="F156" s="173"/>
      <c r="G156" s="173"/>
      <c r="H156" s="173"/>
      <c r="I156" s="173"/>
      <c r="J156" s="173"/>
      <c r="K156" s="173"/>
      <c r="L156" s="173"/>
      <c r="M156" s="173"/>
      <c r="N156" s="47" t="s">
        <v>100</v>
      </c>
      <c r="O156" s="181" t="s">
        <v>101</v>
      </c>
      <c r="P156" s="181"/>
      <c r="Q156" s="181"/>
    </row>
    <row r="157" spans="1:18" ht="20.100000000000001" customHeight="1" x14ac:dyDescent="0.25">
      <c r="A157" s="256"/>
      <c r="B157" s="168"/>
      <c r="C157" s="168"/>
      <c r="E157" s="4"/>
      <c r="F157" s="54" t="s">
        <v>119</v>
      </c>
      <c r="G157" s="145" t="s">
        <v>174</v>
      </c>
      <c r="H157" s="73"/>
      <c r="I157" s="169" t="s">
        <v>96</v>
      </c>
      <c r="J157" s="169"/>
      <c r="K157" s="169"/>
      <c r="L157" s="169"/>
      <c r="M157" s="169"/>
      <c r="N157" s="59">
        <v>2</v>
      </c>
      <c r="O157" s="183"/>
      <c r="P157" s="183"/>
      <c r="Q157" s="183"/>
    </row>
    <row r="158" spans="1:18" ht="20.100000000000001" customHeight="1" x14ac:dyDescent="0.25">
      <c r="A158" s="259"/>
      <c r="B158" s="258"/>
      <c r="C158" s="258"/>
      <c r="E158" s="4"/>
      <c r="F158" s="54" t="s">
        <v>109</v>
      </c>
      <c r="G158" s="145" t="s">
        <v>174</v>
      </c>
      <c r="H158" s="73"/>
      <c r="I158" s="169" t="s">
        <v>97</v>
      </c>
      <c r="J158" s="169"/>
      <c r="K158" s="169"/>
      <c r="L158" s="169"/>
      <c r="M158" s="169"/>
      <c r="N158" s="59">
        <v>3</v>
      </c>
      <c r="O158" s="183"/>
      <c r="P158" s="183"/>
      <c r="Q158" s="183"/>
    </row>
    <row r="159" spans="1:18" s="60" customFormat="1" ht="12.75" customHeight="1" x14ac:dyDescent="0.2">
      <c r="A159" s="268"/>
      <c r="B159" s="269"/>
      <c r="C159" s="269"/>
      <c r="D159" s="103"/>
      <c r="E159" s="7"/>
      <c r="F159" s="66"/>
      <c r="G159" s="68"/>
      <c r="H159" s="103"/>
      <c r="I159" s="68"/>
      <c r="J159" s="68"/>
      <c r="K159" s="68"/>
      <c r="L159" s="68"/>
      <c r="M159" s="68"/>
      <c r="N159" s="66"/>
      <c r="O159" s="102"/>
      <c r="P159" s="102"/>
      <c r="Q159" s="102"/>
      <c r="R159" s="64">
        <f>IF(E158="x",3,IF(E157="x",2,0))</f>
        <v>0</v>
      </c>
    </row>
    <row r="160" spans="1:18" ht="20.100000000000001" customHeight="1" x14ac:dyDescent="0.25">
      <c r="A160" s="256"/>
      <c r="B160" s="168"/>
      <c r="C160" s="168"/>
      <c r="E160" s="4"/>
      <c r="F160" s="54" t="s">
        <v>113</v>
      </c>
      <c r="G160" s="145" t="s">
        <v>174</v>
      </c>
      <c r="H160" s="73"/>
      <c r="I160" s="169" t="s">
        <v>30</v>
      </c>
      <c r="J160" s="169"/>
      <c r="K160" s="169"/>
      <c r="L160" s="169"/>
      <c r="M160" s="169"/>
      <c r="N160" s="59">
        <v>1</v>
      </c>
      <c r="O160" s="183"/>
      <c r="P160" s="183"/>
      <c r="Q160" s="183"/>
    </row>
    <row r="161" spans="1:18" ht="20.100000000000001" customHeight="1" x14ac:dyDescent="0.25">
      <c r="A161" s="259"/>
      <c r="B161" s="258"/>
      <c r="C161" s="258"/>
      <c r="E161" s="4"/>
      <c r="F161" s="54" t="s">
        <v>110</v>
      </c>
      <c r="G161" s="145" t="s">
        <v>174</v>
      </c>
      <c r="H161" s="73"/>
      <c r="I161" s="169" t="s">
        <v>31</v>
      </c>
      <c r="J161" s="169"/>
      <c r="K161" s="169"/>
      <c r="L161" s="169"/>
      <c r="M161" s="169"/>
      <c r="N161" s="59">
        <v>2</v>
      </c>
      <c r="O161" s="183"/>
      <c r="P161" s="201"/>
      <c r="Q161" s="202"/>
    </row>
    <row r="162" spans="1:18" ht="20.100000000000001" customHeight="1" x14ac:dyDescent="0.25">
      <c r="A162" s="259"/>
      <c r="B162" s="258"/>
      <c r="C162" s="258"/>
      <c r="E162" s="4"/>
      <c r="F162" s="54" t="s">
        <v>131</v>
      </c>
      <c r="G162" s="145" t="s">
        <v>174</v>
      </c>
      <c r="H162" s="73"/>
      <c r="I162" s="169" t="s">
        <v>32</v>
      </c>
      <c r="J162" s="169"/>
      <c r="K162" s="169"/>
      <c r="L162" s="169"/>
      <c r="M162" s="169"/>
      <c r="N162" s="59">
        <v>3</v>
      </c>
      <c r="O162" s="183"/>
      <c r="P162" s="201"/>
      <c r="Q162" s="202"/>
    </row>
    <row r="163" spans="1:18" ht="20.100000000000001" customHeight="1" x14ac:dyDescent="0.25">
      <c r="A163" s="259"/>
      <c r="B163" s="258"/>
      <c r="C163" s="258"/>
      <c r="E163" s="4"/>
      <c r="F163" s="54" t="s">
        <v>148</v>
      </c>
      <c r="G163" s="145" t="s">
        <v>174</v>
      </c>
      <c r="H163" s="73"/>
      <c r="I163" s="169" t="s">
        <v>33</v>
      </c>
      <c r="J163" s="169"/>
      <c r="K163" s="169"/>
      <c r="L163" s="169"/>
      <c r="M163" s="169"/>
      <c r="N163" s="59">
        <v>4</v>
      </c>
      <c r="O163" s="183"/>
      <c r="P163" s="201"/>
      <c r="Q163" s="202"/>
    </row>
    <row r="164" spans="1:18" ht="20.100000000000001" customHeight="1" x14ac:dyDescent="0.2">
      <c r="A164" s="259"/>
      <c r="B164" s="258"/>
      <c r="C164" s="258"/>
      <c r="E164" s="60"/>
      <c r="F164" s="61"/>
      <c r="G164" s="62"/>
      <c r="H164" s="63"/>
      <c r="I164" s="62"/>
      <c r="J164" s="62"/>
      <c r="K164" s="62"/>
      <c r="L164" s="62"/>
      <c r="M164" s="63" t="s">
        <v>171</v>
      </c>
      <c r="N164" s="64" t="str">
        <f>IF(SUM(R164,R159)=0,"",SUM(R164,R159))</f>
        <v/>
      </c>
      <c r="R164" s="64">
        <f>IF(E163="x",4,IF(E162="x",3,IF(E161="x",2,IF(E160="x",1,0))))</f>
        <v>0</v>
      </c>
    </row>
    <row r="165" spans="1:18" s="60" customFormat="1" ht="12.75" customHeight="1" thickBot="1" x14ac:dyDescent="0.25">
      <c r="A165" s="268"/>
      <c r="B165" s="269"/>
      <c r="C165" s="269"/>
      <c r="D165" s="103"/>
      <c r="E165" s="9"/>
      <c r="F165" s="121"/>
      <c r="G165" s="122"/>
      <c r="H165" s="103"/>
      <c r="I165" s="102"/>
      <c r="J165" s="102"/>
      <c r="K165" s="102"/>
      <c r="L165" s="102"/>
      <c r="M165" s="102"/>
      <c r="N165" s="121"/>
    </row>
    <row r="166" spans="1:18" ht="19.5" customHeight="1" thickBot="1" x14ac:dyDescent="0.3">
      <c r="A166" s="254">
        <f>+A167</f>
        <v>0</v>
      </c>
      <c r="B166" s="255">
        <f t="shared" ref="B166:C166" si="16">+B167</f>
        <v>0</v>
      </c>
      <c r="C166" s="255">
        <f t="shared" si="16"/>
        <v>0</v>
      </c>
      <c r="E166" s="173" t="s">
        <v>34</v>
      </c>
      <c r="F166" s="173"/>
      <c r="G166" s="173"/>
      <c r="H166" s="173"/>
      <c r="I166" s="173"/>
      <c r="J166" s="173"/>
      <c r="K166" s="173"/>
      <c r="L166" s="173"/>
      <c r="M166" s="173"/>
      <c r="N166" s="47" t="s">
        <v>100</v>
      </c>
      <c r="O166" s="181" t="s">
        <v>101</v>
      </c>
      <c r="P166" s="181"/>
      <c r="Q166" s="181"/>
    </row>
    <row r="167" spans="1:18" ht="20.100000000000001" customHeight="1" x14ac:dyDescent="0.25">
      <c r="A167" s="256"/>
      <c r="B167" s="168"/>
      <c r="C167" s="168"/>
      <c r="E167" s="4"/>
      <c r="F167" s="54" t="s">
        <v>119</v>
      </c>
      <c r="G167" s="145" t="s">
        <v>174</v>
      </c>
      <c r="H167" s="73"/>
      <c r="I167" s="169" t="s">
        <v>181</v>
      </c>
      <c r="J167" s="174"/>
      <c r="K167" s="174"/>
      <c r="L167" s="174"/>
      <c r="M167" s="175"/>
      <c r="N167" s="59">
        <v>1</v>
      </c>
      <c r="O167" s="200"/>
      <c r="P167" s="201"/>
      <c r="Q167" s="202"/>
    </row>
    <row r="168" spans="1:18" ht="20.100000000000001" customHeight="1" x14ac:dyDescent="0.2">
      <c r="A168" s="259"/>
      <c r="B168" s="258"/>
      <c r="C168" s="258"/>
      <c r="E168" s="60"/>
      <c r="F168" s="61"/>
      <c r="G168" s="62"/>
      <c r="H168" s="63"/>
      <c r="I168" s="62"/>
      <c r="J168" s="62"/>
      <c r="K168" s="62"/>
      <c r="L168" s="62"/>
      <c r="M168" s="90" t="s">
        <v>172</v>
      </c>
      <c r="N168" s="64" t="str">
        <f>IF(R168=0,"",R168)</f>
        <v/>
      </c>
      <c r="R168" s="64">
        <f>IF(E167="x",1,0)</f>
        <v>0</v>
      </c>
    </row>
    <row r="169" spans="1:18" s="60" customFormat="1" ht="12.75" customHeight="1" thickBot="1" x14ac:dyDescent="0.25">
      <c r="A169" s="268"/>
      <c r="B169" s="269"/>
      <c r="C169" s="269"/>
      <c r="D169" s="103"/>
      <c r="E169" s="9"/>
      <c r="F169" s="121"/>
      <c r="G169" s="122"/>
      <c r="H169" s="103"/>
      <c r="I169" s="102"/>
      <c r="J169" s="102"/>
      <c r="K169" s="102"/>
      <c r="L169" s="102"/>
      <c r="M169" s="102"/>
      <c r="N169" s="121"/>
    </row>
    <row r="170" spans="1:18" ht="19.5" customHeight="1" thickBot="1" x14ac:dyDescent="0.3">
      <c r="A170" s="254">
        <f>+A171</f>
        <v>0</v>
      </c>
      <c r="B170" s="255">
        <f t="shared" ref="B170:C170" si="17">+B171</f>
        <v>0</v>
      </c>
      <c r="C170" s="255">
        <f t="shared" si="17"/>
        <v>0</v>
      </c>
      <c r="E170" s="173" t="s">
        <v>35</v>
      </c>
      <c r="F170" s="173"/>
      <c r="G170" s="173"/>
      <c r="H170" s="173"/>
      <c r="I170" s="173"/>
      <c r="J170" s="173"/>
      <c r="K170" s="173"/>
      <c r="L170" s="173"/>
      <c r="M170" s="173"/>
      <c r="N170" s="47" t="s">
        <v>100</v>
      </c>
      <c r="O170" s="181" t="s">
        <v>101</v>
      </c>
      <c r="P170" s="181"/>
      <c r="Q170" s="181"/>
    </row>
    <row r="171" spans="1:18" ht="20.100000000000001" customHeight="1" x14ac:dyDescent="0.25">
      <c r="A171" s="256"/>
      <c r="B171" s="168"/>
      <c r="C171" s="168"/>
      <c r="E171" s="4"/>
      <c r="F171" s="54" t="s">
        <v>119</v>
      </c>
      <c r="G171" s="145" t="s">
        <v>174</v>
      </c>
      <c r="H171" s="73"/>
      <c r="I171" s="169" t="s">
        <v>182</v>
      </c>
      <c r="J171" s="169"/>
      <c r="K171" s="169"/>
      <c r="L171" s="169"/>
      <c r="M171" s="169"/>
      <c r="N171" s="59">
        <v>2</v>
      </c>
      <c r="O171" s="183"/>
      <c r="P171" s="183"/>
      <c r="Q171" s="183"/>
    </row>
    <row r="172" spans="1:18" ht="20.100000000000001" customHeight="1" x14ac:dyDescent="0.2">
      <c r="A172" s="259"/>
      <c r="B172" s="258"/>
      <c r="C172" s="258"/>
      <c r="E172" s="60"/>
      <c r="F172" s="61"/>
      <c r="G172" s="62"/>
      <c r="H172" s="63"/>
      <c r="I172" s="62"/>
      <c r="J172" s="62"/>
      <c r="K172" s="62"/>
      <c r="L172" s="62"/>
      <c r="M172" s="63" t="s">
        <v>173</v>
      </c>
      <c r="N172" s="64" t="str">
        <f>IF(R172=0,"",R172)</f>
        <v/>
      </c>
      <c r="R172" s="64">
        <f>IF(E171="x",2,0)</f>
        <v>0</v>
      </c>
    </row>
    <row r="173" spans="1:18" s="60" customFormat="1" ht="12.75" customHeight="1" thickBot="1" x14ac:dyDescent="0.25">
      <c r="A173" s="268"/>
      <c r="B173" s="269"/>
      <c r="C173" s="269"/>
      <c r="D173" s="103"/>
      <c r="E173" s="9"/>
      <c r="F173" s="121"/>
      <c r="G173" s="122"/>
      <c r="H173" s="103"/>
      <c r="I173" s="102"/>
      <c r="J173" s="102"/>
      <c r="K173" s="102"/>
      <c r="L173" s="102"/>
      <c r="M173" s="102"/>
      <c r="N173" s="121"/>
    </row>
    <row r="174" spans="1:18" ht="19.5" customHeight="1" thickBot="1" x14ac:dyDescent="0.3">
      <c r="A174" s="254">
        <f>+A175+A180+A184+A189+A194</f>
        <v>0</v>
      </c>
      <c r="B174" s="255">
        <f t="shared" ref="B174:C174" si="18">+B175+B180+B184+B189+B194</f>
        <v>0</v>
      </c>
      <c r="C174" s="255">
        <f t="shared" si="18"/>
        <v>0</v>
      </c>
      <c r="E174" s="173" t="s">
        <v>36</v>
      </c>
      <c r="F174" s="173"/>
      <c r="G174" s="173"/>
      <c r="H174" s="173"/>
      <c r="I174" s="173"/>
      <c r="J174" s="173"/>
      <c r="K174" s="173"/>
      <c r="L174" s="173"/>
      <c r="M174" s="173"/>
      <c r="N174" s="47" t="s">
        <v>100</v>
      </c>
      <c r="O174" s="181" t="s">
        <v>101</v>
      </c>
      <c r="P174" s="181"/>
      <c r="Q174" s="181"/>
    </row>
    <row r="175" spans="1:18" ht="20.100000000000001" customHeight="1" x14ac:dyDescent="0.25">
      <c r="A175" s="256"/>
      <c r="B175" s="168"/>
      <c r="C175" s="168"/>
      <c r="E175" s="4"/>
      <c r="F175" s="54" t="s">
        <v>119</v>
      </c>
      <c r="G175" s="145" t="s">
        <v>174</v>
      </c>
      <c r="H175" s="73"/>
      <c r="I175" s="169" t="s">
        <v>78</v>
      </c>
      <c r="J175" s="169"/>
      <c r="K175" s="169"/>
      <c r="L175" s="169"/>
      <c r="M175" s="169"/>
      <c r="N175" s="59">
        <v>0.5</v>
      </c>
      <c r="O175" s="183"/>
      <c r="P175" s="183"/>
      <c r="Q175" s="183"/>
    </row>
    <row r="176" spans="1:18" ht="20.100000000000001" customHeight="1" x14ac:dyDescent="0.25">
      <c r="A176" s="259"/>
      <c r="B176" s="258"/>
      <c r="C176" s="258"/>
      <c r="E176" s="4"/>
      <c r="F176" s="54" t="s">
        <v>109</v>
      </c>
      <c r="G176" s="145" t="s">
        <v>174</v>
      </c>
      <c r="H176" s="73"/>
      <c r="I176" s="169" t="s">
        <v>79</v>
      </c>
      <c r="J176" s="169"/>
      <c r="K176" s="169"/>
      <c r="L176" s="169"/>
      <c r="M176" s="169"/>
      <c r="N176" s="59">
        <v>1</v>
      </c>
      <c r="O176" s="183"/>
      <c r="P176" s="183"/>
      <c r="Q176" s="183"/>
    </row>
    <row r="177" spans="1:18" ht="20.100000000000001" customHeight="1" x14ac:dyDescent="0.25">
      <c r="A177" s="259"/>
      <c r="B177" s="258"/>
      <c r="C177" s="258"/>
      <c r="E177" s="4"/>
      <c r="F177" s="54" t="s">
        <v>108</v>
      </c>
      <c r="G177" s="145" t="s">
        <v>174</v>
      </c>
      <c r="H177" s="73"/>
      <c r="I177" s="169" t="s">
        <v>80</v>
      </c>
      <c r="J177" s="169"/>
      <c r="K177" s="169"/>
      <c r="L177" s="169"/>
      <c r="M177" s="169"/>
      <c r="N177" s="59">
        <v>1.5</v>
      </c>
      <c r="O177" s="183"/>
      <c r="P177" s="183"/>
      <c r="Q177" s="183"/>
    </row>
    <row r="178" spans="1:18" ht="20.100000000000001" customHeight="1" x14ac:dyDescent="0.25">
      <c r="A178" s="259"/>
      <c r="B178" s="258"/>
      <c r="C178" s="258"/>
      <c r="E178" s="4"/>
      <c r="F178" s="54" t="s">
        <v>121</v>
      </c>
      <c r="G178" s="145" t="s">
        <v>174</v>
      </c>
      <c r="H178" s="73"/>
      <c r="I178" s="169" t="s">
        <v>81</v>
      </c>
      <c r="J178" s="169"/>
      <c r="K178" s="169"/>
      <c r="L178" s="169"/>
      <c r="M178" s="169"/>
      <c r="N178" s="59">
        <v>2</v>
      </c>
      <c r="O178" s="183"/>
      <c r="P178" s="183"/>
      <c r="Q178" s="183"/>
    </row>
    <row r="179" spans="1:18" s="60" customFormat="1" ht="12.75" customHeight="1" x14ac:dyDescent="0.2">
      <c r="A179" s="268"/>
      <c r="B179" s="269"/>
      <c r="C179" s="269"/>
      <c r="D179" s="103"/>
      <c r="E179" s="7"/>
      <c r="F179" s="66"/>
      <c r="G179" s="68"/>
      <c r="H179" s="103"/>
      <c r="I179" s="68"/>
      <c r="J179" s="68"/>
      <c r="K179" s="68"/>
      <c r="L179" s="68"/>
      <c r="M179" s="68"/>
      <c r="N179" s="66"/>
      <c r="O179" s="102"/>
      <c r="P179" s="102"/>
      <c r="Q179" s="102"/>
      <c r="R179" s="64">
        <f>IF(E178="x",2,IF(E177="x",1.5,IF(E176="x",1,IF(E175="x",0.5,0))))</f>
        <v>0</v>
      </c>
    </row>
    <row r="180" spans="1:18" ht="20.100000000000001" customHeight="1" x14ac:dyDescent="0.25">
      <c r="A180" s="256"/>
      <c r="B180" s="168"/>
      <c r="C180" s="168"/>
      <c r="E180" s="4"/>
      <c r="F180" s="54" t="s">
        <v>113</v>
      </c>
      <c r="G180" s="145" t="s">
        <v>174</v>
      </c>
      <c r="H180" s="73"/>
      <c r="I180" s="169" t="s">
        <v>82</v>
      </c>
      <c r="J180" s="169"/>
      <c r="K180" s="169"/>
      <c r="L180" s="169"/>
      <c r="M180" s="169"/>
      <c r="N180" s="59">
        <v>1</v>
      </c>
      <c r="O180" s="183"/>
      <c r="P180" s="183"/>
      <c r="Q180" s="183"/>
    </row>
    <row r="181" spans="1:18" ht="20.100000000000001" customHeight="1" x14ac:dyDescent="0.25">
      <c r="A181" s="259"/>
      <c r="B181" s="258"/>
      <c r="C181" s="258"/>
      <c r="E181" s="4"/>
      <c r="F181" s="54" t="s">
        <v>110</v>
      </c>
      <c r="G181" s="145" t="s">
        <v>174</v>
      </c>
      <c r="H181" s="73"/>
      <c r="I181" s="169" t="s">
        <v>83</v>
      </c>
      <c r="J181" s="169"/>
      <c r="K181" s="169"/>
      <c r="L181" s="169"/>
      <c r="M181" s="169"/>
      <c r="N181" s="59">
        <v>1.5</v>
      </c>
      <c r="O181" s="183"/>
      <c r="P181" s="183"/>
      <c r="Q181" s="183"/>
    </row>
    <row r="182" spans="1:18" ht="20.100000000000001" customHeight="1" x14ac:dyDescent="0.25">
      <c r="A182" s="259"/>
      <c r="B182" s="258"/>
      <c r="C182" s="258"/>
      <c r="E182" s="4"/>
      <c r="F182" s="54" t="s">
        <v>131</v>
      </c>
      <c r="G182" s="145" t="s">
        <v>174</v>
      </c>
      <c r="H182" s="73"/>
      <c r="I182" s="169" t="s">
        <v>84</v>
      </c>
      <c r="J182" s="169"/>
      <c r="K182" s="169"/>
      <c r="L182" s="169"/>
      <c r="M182" s="169"/>
      <c r="N182" s="59">
        <v>2</v>
      </c>
      <c r="O182" s="183"/>
      <c r="P182" s="183"/>
      <c r="Q182" s="183"/>
    </row>
    <row r="183" spans="1:18" s="60" customFormat="1" ht="12.75" customHeight="1" x14ac:dyDescent="0.2">
      <c r="A183" s="268"/>
      <c r="B183" s="269"/>
      <c r="C183" s="269"/>
      <c r="D183" s="103"/>
      <c r="E183" s="7"/>
      <c r="F183" s="66"/>
      <c r="G183" s="68"/>
      <c r="H183" s="103"/>
      <c r="I183" s="68"/>
      <c r="J183" s="68"/>
      <c r="K183" s="68"/>
      <c r="L183" s="68"/>
      <c r="M183" s="68"/>
      <c r="N183" s="66"/>
      <c r="O183" s="102"/>
      <c r="P183" s="102"/>
      <c r="Q183" s="102"/>
      <c r="R183" s="64">
        <f>IF(E182="x",2,IF(E181="x",1.5,IF(E180="x",1,0)))</f>
        <v>0</v>
      </c>
    </row>
    <row r="184" spans="1:18" ht="20.100000000000001" customHeight="1" x14ac:dyDescent="0.25">
      <c r="A184" s="256"/>
      <c r="B184" s="168"/>
      <c r="C184" s="168"/>
      <c r="E184" s="4"/>
      <c r="F184" s="54" t="s">
        <v>118</v>
      </c>
      <c r="G184" s="145" t="s">
        <v>174</v>
      </c>
      <c r="H184" s="73"/>
      <c r="I184" s="169" t="s">
        <v>85</v>
      </c>
      <c r="J184" s="169"/>
      <c r="K184" s="169"/>
      <c r="L184" s="169"/>
      <c r="M184" s="169"/>
      <c r="N184" s="59">
        <v>0.5</v>
      </c>
      <c r="O184" s="183"/>
      <c r="P184" s="183"/>
      <c r="Q184" s="183"/>
    </row>
    <row r="185" spans="1:18" ht="20.100000000000001" customHeight="1" x14ac:dyDescent="0.25">
      <c r="A185" s="259"/>
      <c r="B185" s="258"/>
      <c r="C185" s="258"/>
      <c r="E185" s="4"/>
      <c r="F185" s="54" t="s">
        <v>114</v>
      </c>
      <c r="G185" s="123" t="s">
        <v>174</v>
      </c>
      <c r="H185" s="73"/>
      <c r="I185" s="169" t="s">
        <v>86</v>
      </c>
      <c r="J185" s="169"/>
      <c r="K185" s="169"/>
      <c r="L185" s="169"/>
      <c r="M185" s="169"/>
      <c r="N185" s="59">
        <v>1</v>
      </c>
      <c r="O185" s="183"/>
      <c r="P185" s="183"/>
      <c r="Q185" s="183"/>
    </row>
    <row r="186" spans="1:18" ht="20.100000000000001" customHeight="1" x14ac:dyDescent="0.25">
      <c r="A186" s="259"/>
      <c r="B186" s="258"/>
      <c r="C186" s="258"/>
      <c r="E186" s="4"/>
      <c r="F186" s="54" t="s">
        <v>132</v>
      </c>
      <c r="G186" s="123" t="s">
        <v>174</v>
      </c>
      <c r="H186" s="73"/>
      <c r="I186" s="169" t="s">
        <v>87</v>
      </c>
      <c r="J186" s="169"/>
      <c r="K186" s="169"/>
      <c r="L186" s="169"/>
      <c r="M186" s="169"/>
      <c r="N186" s="59">
        <v>1.5</v>
      </c>
      <c r="O186" s="183"/>
      <c r="P186" s="183"/>
      <c r="Q186" s="183"/>
    </row>
    <row r="187" spans="1:18" ht="20.100000000000001" customHeight="1" x14ac:dyDescent="0.25">
      <c r="A187" s="259"/>
      <c r="B187" s="258"/>
      <c r="C187" s="258"/>
      <c r="E187" s="4"/>
      <c r="F187" s="54" t="s">
        <v>147</v>
      </c>
      <c r="G187" s="123" t="s">
        <v>174</v>
      </c>
      <c r="H187" s="73"/>
      <c r="I187" s="169" t="s">
        <v>88</v>
      </c>
      <c r="J187" s="169"/>
      <c r="K187" s="169"/>
      <c r="L187" s="169"/>
      <c r="M187" s="169"/>
      <c r="N187" s="59">
        <v>2</v>
      </c>
      <c r="O187" s="183"/>
      <c r="P187" s="183"/>
      <c r="Q187" s="183"/>
    </row>
    <row r="188" spans="1:18" s="60" customFormat="1" ht="12.75" customHeight="1" x14ac:dyDescent="0.2">
      <c r="A188" s="268"/>
      <c r="B188" s="269"/>
      <c r="C188" s="269"/>
      <c r="D188" s="103"/>
      <c r="E188" s="7"/>
      <c r="F188" s="66"/>
      <c r="G188" s="68"/>
      <c r="H188" s="103"/>
      <c r="I188" s="68"/>
      <c r="J188" s="68"/>
      <c r="K188" s="68"/>
      <c r="L188" s="68"/>
      <c r="M188" s="68"/>
      <c r="N188" s="66"/>
      <c r="O188" s="102"/>
      <c r="P188" s="102"/>
      <c r="Q188" s="102"/>
      <c r="R188" s="64">
        <f>IF(E187="x",2,IF(E186="x",1.5,IF(E185="x",1,IF(E184="x",0.5,0))))</f>
        <v>0</v>
      </c>
    </row>
    <row r="189" spans="1:18" ht="20.100000000000001" customHeight="1" x14ac:dyDescent="0.25">
      <c r="A189" s="256"/>
      <c r="B189" s="168"/>
      <c r="C189" s="168"/>
      <c r="E189" s="4"/>
      <c r="F189" s="54" t="s">
        <v>115</v>
      </c>
      <c r="G189" s="145" t="s">
        <v>174</v>
      </c>
      <c r="H189" s="73"/>
      <c r="I189" s="169" t="s">
        <v>89</v>
      </c>
      <c r="J189" s="169"/>
      <c r="K189" s="169"/>
      <c r="L189" s="169"/>
      <c r="M189" s="169"/>
      <c r="N189" s="59">
        <v>0.5</v>
      </c>
      <c r="O189" s="183"/>
      <c r="P189" s="183"/>
      <c r="Q189" s="183"/>
    </row>
    <row r="190" spans="1:18" ht="20.100000000000001" customHeight="1" x14ac:dyDescent="0.25">
      <c r="A190" s="259"/>
      <c r="B190" s="258"/>
      <c r="C190" s="258"/>
      <c r="E190" s="4"/>
      <c r="F190" s="54" t="s">
        <v>117</v>
      </c>
      <c r="G190" s="123" t="s">
        <v>174</v>
      </c>
      <c r="H190" s="73"/>
      <c r="I190" s="169" t="s">
        <v>90</v>
      </c>
      <c r="J190" s="169"/>
      <c r="K190" s="169"/>
      <c r="L190" s="169"/>
      <c r="M190" s="169"/>
      <c r="N190" s="59">
        <v>1</v>
      </c>
      <c r="O190" s="183"/>
      <c r="P190" s="183"/>
      <c r="Q190" s="183"/>
    </row>
    <row r="191" spans="1:18" ht="20.100000000000001" customHeight="1" x14ac:dyDescent="0.25">
      <c r="A191" s="259"/>
      <c r="B191" s="258"/>
      <c r="C191" s="258"/>
      <c r="E191" s="4"/>
      <c r="F191" s="54" t="s">
        <v>133</v>
      </c>
      <c r="G191" s="123" t="s">
        <v>174</v>
      </c>
      <c r="H191" s="73"/>
      <c r="I191" s="169" t="s">
        <v>91</v>
      </c>
      <c r="J191" s="169"/>
      <c r="K191" s="169"/>
      <c r="L191" s="169"/>
      <c r="M191" s="169"/>
      <c r="N191" s="59">
        <v>1.5</v>
      </c>
      <c r="O191" s="183"/>
      <c r="P191" s="183"/>
      <c r="Q191" s="183"/>
    </row>
    <row r="192" spans="1:18" ht="20.100000000000001" customHeight="1" x14ac:dyDescent="0.25">
      <c r="A192" s="259"/>
      <c r="B192" s="258"/>
      <c r="C192" s="258"/>
      <c r="E192" s="4"/>
      <c r="F192" s="54" t="s">
        <v>134</v>
      </c>
      <c r="G192" s="123" t="s">
        <v>174</v>
      </c>
      <c r="H192" s="73"/>
      <c r="I192" s="169" t="s">
        <v>92</v>
      </c>
      <c r="J192" s="169"/>
      <c r="K192" s="169"/>
      <c r="L192" s="169"/>
      <c r="M192" s="169"/>
      <c r="N192" s="59">
        <v>2</v>
      </c>
      <c r="O192" s="183"/>
      <c r="P192" s="183"/>
      <c r="Q192" s="183"/>
    </row>
    <row r="193" spans="1:18" s="60" customFormat="1" ht="12.75" customHeight="1" x14ac:dyDescent="0.2">
      <c r="A193" s="268"/>
      <c r="B193" s="269"/>
      <c r="C193" s="269"/>
      <c r="D193" s="103"/>
      <c r="E193" s="7"/>
      <c r="F193" s="66"/>
      <c r="G193" s="68"/>
      <c r="H193" s="103"/>
      <c r="I193" s="68"/>
      <c r="J193" s="68"/>
      <c r="K193" s="68"/>
      <c r="L193" s="68"/>
      <c r="M193" s="68"/>
      <c r="N193" s="121"/>
      <c r="O193" s="102"/>
      <c r="P193" s="102"/>
      <c r="Q193" s="102"/>
      <c r="R193" s="64">
        <f>IF(E192="x",2,IF(E191="x",1.5,IF(E190="x",1,IF(E189="x",0.5,0))))</f>
        <v>0</v>
      </c>
    </row>
    <row r="194" spans="1:18" ht="20.100000000000001" customHeight="1" x14ac:dyDescent="0.25">
      <c r="A194" s="256"/>
      <c r="B194" s="168"/>
      <c r="C194" s="168"/>
      <c r="E194" s="4"/>
      <c r="F194" s="54" t="s">
        <v>116</v>
      </c>
      <c r="G194" s="145" t="s">
        <v>174</v>
      </c>
      <c r="H194" s="73"/>
      <c r="I194" s="169" t="s">
        <v>93</v>
      </c>
      <c r="J194" s="169"/>
      <c r="K194" s="169"/>
      <c r="L194" s="169"/>
      <c r="M194" s="169"/>
      <c r="N194" s="59">
        <v>1</v>
      </c>
      <c r="O194" s="183"/>
      <c r="P194" s="183"/>
      <c r="Q194" s="183"/>
    </row>
    <row r="195" spans="1:18" ht="20.100000000000001" customHeight="1" x14ac:dyDescent="0.25">
      <c r="A195" s="259"/>
      <c r="B195" s="258"/>
      <c r="C195" s="258"/>
      <c r="E195" s="4"/>
      <c r="F195" s="54" t="s">
        <v>135</v>
      </c>
      <c r="G195" s="123" t="s">
        <v>174</v>
      </c>
      <c r="H195" s="73"/>
      <c r="I195" s="169" t="s">
        <v>44</v>
      </c>
      <c r="J195" s="169"/>
      <c r="K195" s="169"/>
      <c r="L195" s="169"/>
      <c r="M195" s="169"/>
      <c r="N195" s="59">
        <v>2</v>
      </c>
      <c r="O195" s="183"/>
      <c r="P195" s="183"/>
      <c r="Q195" s="183"/>
    </row>
    <row r="196" spans="1:18" ht="20.100000000000001" customHeight="1" x14ac:dyDescent="0.2">
      <c r="A196" s="259"/>
      <c r="B196" s="258"/>
      <c r="C196" s="258"/>
      <c r="E196" s="60"/>
      <c r="F196" s="61"/>
      <c r="G196" s="62"/>
      <c r="H196" s="63"/>
      <c r="I196" s="62"/>
      <c r="J196" s="62"/>
      <c r="K196" s="62"/>
      <c r="L196" s="62"/>
      <c r="M196" s="63" t="s">
        <v>75</v>
      </c>
      <c r="N196" s="116" t="str">
        <f>IF(SUM(R179:R196)=0,"",IF(SUM(R179:R196)&gt;3,3,ROUNDDOWN(SUM(R179:R196),0)))</f>
        <v/>
      </c>
      <c r="R196" s="64">
        <f>IF(E195="x",2,IF(E194="x",1,0))</f>
        <v>0</v>
      </c>
    </row>
    <row r="197" spans="1:18" ht="12" customHeight="1" x14ac:dyDescent="0.25">
      <c r="A197" s="257"/>
      <c r="B197" s="258"/>
      <c r="C197" s="258"/>
      <c r="E197" s="9"/>
      <c r="F197" s="9"/>
      <c r="G197" s="17"/>
      <c r="I197" s="9"/>
      <c r="J197" s="9"/>
      <c r="K197" s="9"/>
      <c r="L197" s="9"/>
      <c r="M197" s="9"/>
      <c r="N197" s="23"/>
    </row>
    <row r="198" spans="1:18" ht="14.1" customHeight="1" x14ac:dyDescent="0.25">
      <c r="A198" s="257"/>
      <c r="B198" s="258"/>
      <c r="C198" s="258"/>
      <c r="L198" s="230" t="s">
        <v>58</v>
      </c>
      <c r="M198" s="231"/>
      <c r="N198" s="94" t="str">
        <f>IF(SUM(N154,N164,N168,N172,N196)=0,"",IF(SUM(N154,N164,N168,N172,N196)&gt;10,10,SUM(N154,N164,N168,N172,N196)))</f>
        <v/>
      </c>
    </row>
    <row r="199" spans="1:18" ht="12.75" customHeight="1" x14ac:dyDescent="0.2">
      <c r="A199" s="260" t="s">
        <v>124</v>
      </c>
      <c r="B199" s="261" t="s">
        <v>183</v>
      </c>
      <c r="C199" s="261" t="s">
        <v>184</v>
      </c>
    </row>
    <row r="200" spans="1:18" ht="12.75" customHeight="1" thickBot="1" x14ac:dyDescent="0.25">
      <c r="A200" s="260"/>
      <c r="B200" s="261"/>
      <c r="C200" s="261"/>
    </row>
    <row r="201" spans="1:18" ht="20.100000000000001" customHeight="1" thickBot="1" x14ac:dyDescent="0.3">
      <c r="A201" s="275">
        <f>A125+A150+A80+A15</f>
        <v>0</v>
      </c>
      <c r="B201" s="275">
        <f t="shared" ref="B201:C201" si="19">B125+B150+B80+B15</f>
        <v>0</v>
      </c>
      <c r="C201" s="275">
        <f t="shared" si="19"/>
        <v>0</v>
      </c>
      <c r="E201" s="126"/>
      <c r="F201" s="127"/>
      <c r="G201" s="127"/>
      <c r="H201" s="127"/>
      <c r="I201" s="127"/>
      <c r="J201" s="127"/>
      <c r="K201" s="127"/>
      <c r="L201" s="232" t="s">
        <v>59</v>
      </c>
      <c r="M201" s="232"/>
      <c r="N201" s="94" t="str">
        <f>IF(SUM(N77,N122,N147,N198)=0,"",SUM(N77,N122,N147,N198))</f>
        <v/>
      </c>
      <c r="O201" s="128"/>
      <c r="P201" s="128"/>
      <c r="Q201" s="128"/>
    </row>
    <row r="202" spans="1:18" ht="12" customHeight="1" x14ac:dyDescent="0.2">
      <c r="A202" s="126"/>
      <c r="B202" s="126"/>
      <c r="C202" s="126"/>
      <c r="D202" s="126"/>
      <c r="E202" s="126"/>
      <c r="F202" s="127"/>
      <c r="G202" s="127"/>
      <c r="H202" s="127"/>
      <c r="I202" s="127"/>
      <c r="J202" s="127"/>
      <c r="K202" s="127"/>
      <c r="L202" s="60"/>
      <c r="M202" s="60"/>
      <c r="N202" s="66"/>
      <c r="O202" s="128"/>
      <c r="P202" s="128"/>
      <c r="Q202" s="128"/>
    </row>
    <row r="203" spans="1:18" ht="20.100000000000001" customHeight="1" x14ac:dyDescent="0.25">
      <c r="A203" s="112"/>
      <c r="B203" s="9"/>
      <c r="C203" s="9"/>
      <c r="L203" s="232" t="s">
        <v>60</v>
      </c>
      <c r="M203" s="232"/>
      <c r="N203" s="130" t="str">
        <f>IF(N201="","",IF(N201&gt;80,"PLATINUM",IF(N201&gt;=65,"GOLD",IF(N201&gt;=45,"SILVER",IF(N201&gt;=32,"GREEN")))))</f>
        <v/>
      </c>
    </row>
    <row r="204" spans="1:18" s="60" customFormat="1" ht="24" customHeight="1" x14ac:dyDescent="0.2">
      <c r="A204" s="101"/>
      <c r="B204" s="102"/>
      <c r="C204" s="102"/>
      <c r="D204" s="19"/>
      <c r="E204" s="7"/>
      <c r="F204" s="66"/>
      <c r="G204" s="35"/>
      <c r="H204" s="103"/>
      <c r="I204" s="7"/>
      <c r="N204" s="66"/>
    </row>
    <row r="205" spans="1:18" s="60" customFormat="1" ht="22.5" customHeight="1" x14ac:dyDescent="0.2">
      <c r="A205" s="34"/>
      <c r="B205" s="7"/>
      <c r="C205" s="7"/>
      <c r="D205" s="19"/>
      <c r="E205" s="131"/>
      <c r="F205" s="177" t="s">
        <v>63</v>
      </c>
      <c r="G205" s="177"/>
      <c r="H205" s="177"/>
      <c r="I205" s="177"/>
      <c r="J205" s="177"/>
      <c r="K205" s="177"/>
      <c r="L205" s="7"/>
      <c r="M205" s="7"/>
      <c r="N205" s="37"/>
    </row>
    <row r="206" spans="1:18" ht="22.5" customHeight="1" x14ac:dyDescent="0.25">
      <c r="F206" s="177" t="s">
        <v>141</v>
      </c>
      <c r="G206" s="177"/>
      <c r="I206" s="178" t="s">
        <v>45</v>
      </c>
      <c r="J206" s="178"/>
      <c r="K206" s="35"/>
      <c r="L206" s="35"/>
      <c r="M206" s="35"/>
      <c r="N206" s="132"/>
      <c r="O206" s="35"/>
      <c r="P206" s="35"/>
      <c r="Q206" s="35"/>
    </row>
    <row r="207" spans="1:18" ht="22.5" customHeight="1" x14ac:dyDescent="0.25">
      <c r="F207" s="177" t="s">
        <v>140</v>
      </c>
      <c r="G207" s="177"/>
      <c r="I207" s="178" t="s">
        <v>144</v>
      </c>
      <c r="J207" s="178"/>
      <c r="K207" s="35"/>
      <c r="L207" s="35"/>
      <c r="M207" s="35"/>
      <c r="N207" s="132"/>
      <c r="O207" s="35"/>
      <c r="P207" s="35"/>
      <c r="Q207" s="35"/>
    </row>
    <row r="208" spans="1:18" ht="22.5" customHeight="1" x14ac:dyDescent="0.25">
      <c r="F208" s="177" t="s">
        <v>142</v>
      </c>
      <c r="G208" s="177"/>
      <c r="I208" s="178" t="s">
        <v>145</v>
      </c>
      <c r="J208" s="178"/>
      <c r="K208" s="35"/>
      <c r="L208" s="35"/>
      <c r="M208" s="35"/>
      <c r="N208" s="132"/>
      <c r="O208" s="35"/>
      <c r="P208" s="35"/>
      <c r="Q208" s="35"/>
    </row>
    <row r="209" spans="5:17" ht="22.5" customHeight="1" x14ac:dyDescent="0.25">
      <c r="F209" s="177" t="s">
        <v>143</v>
      </c>
      <c r="G209" s="177"/>
      <c r="I209" s="178" t="s">
        <v>62</v>
      </c>
      <c r="J209" s="178"/>
      <c r="K209" s="35"/>
      <c r="L209" s="35"/>
      <c r="M209" s="35"/>
      <c r="N209" s="132"/>
      <c r="O209" s="35"/>
      <c r="P209" s="35"/>
      <c r="Q209" s="35"/>
    </row>
    <row r="210" spans="5:17" ht="24" customHeight="1" x14ac:dyDescent="0.25">
      <c r="F210" s="35"/>
      <c r="I210" s="35"/>
      <c r="J210" s="35"/>
      <c r="K210" s="35"/>
      <c r="L210" s="35"/>
      <c r="M210" s="35"/>
      <c r="N210" s="132"/>
      <c r="O210" s="35"/>
      <c r="P210" s="35"/>
      <c r="Q210" s="35"/>
    </row>
    <row r="211" spans="5:17" ht="24" customHeight="1" x14ac:dyDescent="0.25">
      <c r="E211" s="133"/>
      <c r="F211" s="179" t="s">
        <v>64</v>
      </c>
      <c r="G211" s="179"/>
      <c r="H211" s="179"/>
      <c r="I211" s="179"/>
      <c r="J211" s="179"/>
      <c r="K211" s="179"/>
      <c r="L211" s="35"/>
      <c r="M211" s="35"/>
      <c r="N211" s="132"/>
      <c r="O211" s="35"/>
      <c r="P211" s="35"/>
      <c r="Q211" s="35"/>
    </row>
    <row r="212" spans="5:17" ht="24" customHeight="1" x14ac:dyDescent="0.25">
      <c r="E212" s="133"/>
      <c r="F212" s="176" t="s">
        <v>65</v>
      </c>
      <c r="G212" s="176"/>
      <c r="H212" s="176"/>
      <c r="I212" s="176"/>
      <c r="J212" s="176"/>
      <c r="K212" s="176"/>
      <c r="L212" s="35"/>
      <c r="M212" s="35"/>
      <c r="N212" s="132"/>
      <c r="O212" s="35"/>
      <c r="P212" s="35"/>
      <c r="Q212" s="35"/>
    </row>
    <row r="213" spans="5:17" ht="24" customHeight="1" x14ac:dyDescent="0.25">
      <c r="E213" s="133"/>
      <c r="F213" s="176" t="s">
        <v>66</v>
      </c>
      <c r="G213" s="176"/>
      <c r="H213" s="176"/>
      <c r="I213" s="176"/>
      <c r="J213" s="176"/>
      <c r="K213" s="176"/>
      <c r="L213" s="35"/>
      <c r="M213" s="35"/>
      <c r="N213" s="132"/>
      <c r="O213" s="35"/>
      <c r="P213" s="35"/>
      <c r="Q213" s="35"/>
    </row>
    <row r="214" spans="5:17" ht="24" customHeight="1" x14ac:dyDescent="0.25">
      <c r="E214" s="133"/>
      <c r="F214" s="176" t="s">
        <v>67</v>
      </c>
      <c r="G214" s="176"/>
      <c r="H214" s="176"/>
      <c r="I214" s="176"/>
      <c r="J214" s="176"/>
      <c r="K214" s="176"/>
      <c r="L214" s="176"/>
      <c r="M214" s="176"/>
      <c r="N214" s="132"/>
      <c r="O214" s="35"/>
      <c r="P214" s="35"/>
      <c r="Q214" s="35"/>
    </row>
    <row r="215" spans="5:17" ht="24" customHeight="1" x14ac:dyDescent="0.25">
      <c r="E215" s="133"/>
      <c r="F215" s="176" t="s">
        <v>69</v>
      </c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</row>
    <row r="216" spans="5:17" ht="24" customHeight="1" x14ac:dyDescent="0.25">
      <c r="F216" s="176" t="s">
        <v>70</v>
      </c>
      <c r="G216" s="176"/>
      <c r="H216" s="176"/>
      <c r="I216" s="176"/>
      <c r="J216" s="176"/>
      <c r="K216" s="176"/>
      <c r="L216" s="35"/>
      <c r="M216" s="35"/>
      <c r="N216" s="132"/>
      <c r="O216" s="35"/>
      <c r="P216" s="35"/>
      <c r="Q216" s="35"/>
    </row>
  </sheetData>
  <sheetProtection password="DF53" sheet="1" objects="1" scenarios="1" formatCells="0" formatColumns="0" formatRows="0"/>
  <mergeCells count="231">
    <mergeCell ref="F213:K213"/>
    <mergeCell ref="F214:M214"/>
    <mergeCell ref="F215:Q215"/>
    <mergeCell ref="F216:K216"/>
    <mergeCell ref="A1:Q1"/>
    <mergeCell ref="A12:D12"/>
    <mergeCell ref="F208:G208"/>
    <mergeCell ref="I208:J208"/>
    <mergeCell ref="F209:G209"/>
    <mergeCell ref="I209:J209"/>
    <mergeCell ref="F211:K211"/>
    <mergeCell ref="F212:K212"/>
    <mergeCell ref="L203:M203"/>
    <mergeCell ref="F205:K205"/>
    <mergeCell ref="F206:G206"/>
    <mergeCell ref="I206:J206"/>
    <mergeCell ref="F207:G207"/>
    <mergeCell ref="I207:J207"/>
    <mergeCell ref="I194:M194"/>
    <mergeCell ref="O194:Q194"/>
    <mergeCell ref="I195:M195"/>
    <mergeCell ref="O195:Q195"/>
    <mergeCell ref="L198:M198"/>
    <mergeCell ref="L201:M201"/>
    <mergeCell ref="I190:M190"/>
    <mergeCell ref="O190:Q190"/>
    <mergeCell ref="I191:M191"/>
    <mergeCell ref="O191:Q191"/>
    <mergeCell ref="I192:M192"/>
    <mergeCell ref="O192:Q192"/>
    <mergeCell ref="I186:M186"/>
    <mergeCell ref="O186:Q186"/>
    <mergeCell ref="I187:M187"/>
    <mergeCell ref="O187:Q187"/>
    <mergeCell ref="I189:M189"/>
    <mergeCell ref="O189:Q189"/>
    <mergeCell ref="I182:M182"/>
    <mergeCell ref="O182:Q182"/>
    <mergeCell ref="I184:M184"/>
    <mergeCell ref="O184:Q184"/>
    <mergeCell ref="I185:M185"/>
    <mergeCell ref="O185:Q185"/>
    <mergeCell ref="I178:M178"/>
    <mergeCell ref="O178:Q178"/>
    <mergeCell ref="I180:M180"/>
    <mergeCell ref="O180:Q180"/>
    <mergeCell ref="I181:M181"/>
    <mergeCell ref="O181:Q181"/>
    <mergeCell ref="I175:M175"/>
    <mergeCell ref="O175:Q175"/>
    <mergeCell ref="I176:M176"/>
    <mergeCell ref="O176:Q176"/>
    <mergeCell ref="I177:M177"/>
    <mergeCell ref="O177:Q177"/>
    <mergeCell ref="E170:M170"/>
    <mergeCell ref="O170:Q170"/>
    <mergeCell ref="I171:M171"/>
    <mergeCell ref="O171:Q171"/>
    <mergeCell ref="E174:M174"/>
    <mergeCell ref="O174:Q174"/>
    <mergeCell ref="I163:M163"/>
    <mergeCell ref="O163:Q163"/>
    <mergeCell ref="E166:M166"/>
    <mergeCell ref="O166:Q166"/>
    <mergeCell ref="I167:M167"/>
    <mergeCell ref="O167:Q167"/>
    <mergeCell ref="I160:M160"/>
    <mergeCell ref="O160:Q160"/>
    <mergeCell ref="I161:M161"/>
    <mergeCell ref="O161:Q161"/>
    <mergeCell ref="I162:M162"/>
    <mergeCell ref="O162:Q162"/>
    <mergeCell ref="E156:M156"/>
    <mergeCell ref="O156:Q156"/>
    <mergeCell ref="I157:M157"/>
    <mergeCell ref="O157:Q157"/>
    <mergeCell ref="I158:M158"/>
    <mergeCell ref="O158:Q158"/>
    <mergeCell ref="L147:M147"/>
    <mergeCell ref="E150:Q150"/>
    <mergeCell ref="E152:M152"/>
    <mergeCell ref="O152:Q152"/>
    <mergeCell ref="I153:M153"/>
    <mergeCell ref="O153:Q153"/>
    <mergeCell ref="E141:M141"/>
    <mergeCell ref="O141:Q141"/>
    <mergeCell ref="I142:M142"/>
    <mergeCell ref="O142:Q142"/>
    <mergeCell ref="I144:M144"/>
    <mergeCell ref="O144:Q144"/>
    <mergeCell ref="E135:M135"/>
    <mergeCell ref="O135:Q135"/>
    <mergeCell ref="I136:M136"/>
    <mergeCell ref="O136:Q136"/>
    <mergeCell ref="I138:M138"/>
    <mergeCell ref="O138:Q138"/>
    <mergeCell ref="I130:M130"/>
    <mergeCell ref="N130:N132"/>
    <mergeCell ref="O130:Q130"/>
    <mergeCell ref="I131:M131"/>
    <mergeCell ref="O131:Q131"/>
    <mergeCell ref="I132:M132"/>
    <mergeCell ref="O132:Q132"/>
    <mergeCell ref="L122:M122"/>
    <mergeCell ref="E125:Q125"/>
    <mergeCell ref="E127:M127"/>
    <mergeCell ref="O127:Q127"/>
    <mergeCell ref="I128:M128"/>
    <mergeCell ref="O128:Q128"/>
    <mergeCell ref="I115:M115"/>
    <mergeCell ref="O115:Q115"/>
    <mergeCell ref="E118:M118"/>
    <mergeCell ref="O118:Q118"/>
    <mergeCell ref="I119:M119"/>
    <mergeCell ref="O119:Q119"/>
    <mergeCell ref="I109:M109"/>
    <mergeCell ref="O109:Q109"/>
    <mergeCell ref="I111:M111"/>
    <mergeCell ref="O111:Q111"/>
    <mergeCell ref="E114:M114"/>
    <mergeCell ref="O114:Q114"/>
    <mergeCell ref="E104:M104"/>
    <mergeCell ref="O104:Q104"/>
    <mergeCell ref="I105:M105"/>
    <mergeCell ref="O105:Q105"/>
    <mergeCell ref="I107:M107"/>
    <mergeCell ref="O107:Q107"/>
    <mergeCell ref="I97:M97"/>
    <mergeCell ref="O97:Q97"/>
    <mergeCell ref="I99:M99"/>
    <mergeCell ref="O99:Q99"/>
    <mergeCell ref="I101:M101"/>
    <mergeCell ref="O101:Q101"/>
    <mergeCell ref="I91:M91"/>
    <mergeCell ref="O91:Q91"/>
    <mergeCell ref="I93:M93"/>
    <mergeCell ref="O93:Q93"/>
    <mergeCell ref="E96:M96"/>
    <mergeCell ref="O96:Q96"/>
    <mergeCell ref="I85:M85"/>
    <mergeCell ref="O85:Q85"/>
    <mergeCell ref="E88:M88"/>
    <mergeCell ref="O88:Q88"/>
    <mergeCell ref="I89:M89"/>
    <mergeCell ref="O89:Q89"/>
    <mergeCell ref="L77:M77"/>
    <mergeCell ref="E80:Q80"/>
    <mergeCell ref="E82:M82"/>
    <mergeCell ref="O82:Q82"/>
    <mergeCell ref="I83:M83"/>
    <mergeCell ref="O83:Q83"/>
    <mergeCell ref="I71:M71"/>
    <mergeCell ref="O71:Q71"/>
    <mergeCell ref="I72:M72"/>
    <mergeCell ref="O72:Q72"/>
    <mergeCell ref="I74:M74"/>
    <mergeCell ref="O74:Q74"/>
    <mergeCell ref="I66:M66"/>
    <mergeCell ref="O66:Q66"/>
    <mergeCell ref="I67:M67"/>
    <mergeCell ref="O67:Q67"/>
    <mergeCell ref="E70:M70"/>
    <mergeCell ref="O70:Q70"/>
    <mergeCell ref="I60:M60"/>
    <mergeCell ref="O60:Q60"/>
    <mergeCell ref="E64:M64"/>
    <mergeCell ref="O64:Q64"/>
    <mergeCell ref="I65:M65"/>
    <mergeCell ref="O65:Q65"/>
    <mergeCell ref="I55:M55"/>
    <mergeCell ref="O55:Q55"/>
    <mergeCell ref="I56:M57"/>
    <mergeCell ref="N56:N57"/>
    <mergeCell ref="O56:Q57"/>
    <mergeCell ref="I59:M59"/>
    <mergeCell ref="O59:Q59"/>
    <mergeCell ref="I49:M49"/>
    <mergeCell ref="O49:Q49"/>
    <mergeCell ref="I51:M51"/>
    <mergeCell ref="O51:Q51"/>
    <mergeCell ref="E54:M54"/>
    <mergeCell ref="O54:Q54"/>
    <mergeCell ref="I44:M44"/>
    <mergeCell ref="O44:Q44"/>
    <mergeCell ref="I45:M45"/>
    <mergeCell ref="O45:Q45"/>
    <mergeCell ref="I46:M47"/>
    <mergeCell ref="N46:N47"/>
    <mergeCell ref="O46:Q47"/>
    <mergeCell ref="I39:M39"/>
    <mergeCell ref="O39:Q39"/>
    <mergeCell ref="E42:M42"/>
    <mergeCell ref="O42:Q42"/>
    <mergeCell ref="I43:M43"/>
    <mergeCell ref="O43:Q43"/>
    <mergeCell ref="I34:M34"/>
    <mergeCell ref="O34:Q34"/>
    <mergeCell ref="I36:M36"/>
    <mergeCell ref="O36:Q36"/>
    <mergeCell ref="I37:M37"/>
    <mergeCell ref="O37:Q37"/>
    <mergeCell ref="I30:M30"/>
    <mergeCell ref="O30:Q30"/>
    <mergeCell ref="I31:M31"/>
    <mergeCell ref="O31:Q31"/>
    <mergeCell ref="I33:M33"/>
    <mergeCell ref="O33:Q33"/>
    <mergeCell ref="I26:M26"/>
    <mergeCell ref="O26:Q26"/>
    <mergeCell ref="I27:M27"/>
    <mergeCell ref="O27:Q27"/>
    <mergeCell ref="I28:M28"/>
    <mergeCell ref="O28:Q28"/>
    <mergeCell ref="I20:M20"/>
    <mergeCell ref="O20:Q20"/>
    <mergeCell ref="I22:M22"/>
    <mergeCell ref="O22:Q22"/>
    <mergeCell ref="E25:M25"/>
    <mergeCell ref="O25:Q25"/>
    <mergeCell ref="E15:Q15"/>
    <mergeCell ref="E17:M17"/>
    <mergeCell ref="O17:Q17"/>
    <mergeCell ref="I18:M18"/>
    <mergeCell ref="O18:Q18"/>
    <mergeCell ref="I19:M19"/>
    <mergeCell ref="O19:Q19"/>
    <mergeCell ref="K3:P3"/>
    <mergeCell ref="K5:P5"/>
    <mergeCell ref="N7:P7"/>
    <mergeCell ref="K9:P9"/>
    <mergeCell ref="E12:Q12"/>
  </mergeCells>
  <pageMargins left="0.23622047244094488" right="0.23622047244094488" top="0.55118110236220474" bottom="0.55118110236220474" header="0.11811023622047244" footer="0.11811023622047244"/>
  <pageSetup paperSize="9" scale="53" fitToHeight="0" orientation="portrait" r:id="rId1"/>
  <headerFooter>
    <oddHeader>&amp;L&amp;K00-030Regolamento Tecnico SA Rev. 2.00&amp;R&amp;K00-030&amp;F</oddHeader>
    <oddFooter>&amp;C&amp;K00-034&amp;P/&amp;N</oddFooter>
  </headerFooter>
  <rowBreaks count="2" manualBreakCount="2">
    <brk id="79" max="16383" man="1"/>
    <brk id="14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24</vt:i4>
      </vt:variant>
    </vt:vector>
  </HeadingPairs>
  <TitlesOfParts>
    <vt:vector size="26" baseType="lpstr">
      <vt:lpstr>Allegato A</vt:lpstr>
      <vt:lpstr>Allegato A (si-no-forse)</vt:lpstr>
      <vt:lpstr>'Allegato A'!_ftn1</vt:lpstr>
      <vt:lpstr>'Allegato A (si-no-forse)'!_ftn1</vt:lpstr>
      <vt:lpstr>'Allegato A'!_ftn2</vt:lpstr>
      <vt:lpstr>'Allegato A (si-no-forse)'!_ftn2</vt:lpstr>
      <vt:lpstr>'Allegato A'!_ftn3</vt:lpstr>
      <vt:lpstr>'Allegato A (si-no-forse)'!_ftn3</vt:lpstr>
      <vt:lpstr>'Allegato A'!_ftn4</vt:lpstr>
      <vt:lpstr>'Allegato A (si-no-forse)'!_ftn4</vt:lpstr>
      <vt:lpstr>'Allegato A'!_ftn5</vt:lpstr>
      <vt:lpstr>'Allegato A (si-no-forse)'!_ftn5</vt:lpstr>
      <vt:lpstr>'Allegato A'!_ftnref1</vt:lpstr>
      <vt:lpstr>'Allegato A (si-no-forse)'!_ftnref1</vt:lpstr>
      <vt:lpstr>'Allegato A'!_ftnref2</vt:lpstr>
      <vt:lpstr>'Allegato A (si-no-forse)'!_ftnref2</vt:lpstr>
      <vt:lpstr>'Allegato A'!_ftnref3</vt:lpstr>
      <vt:lpstr>'Allegato A (si-no-forse)'!_ftnref3</vt:lpstr>
      <vt:lpstr>'Allegato A'!_ftnref4</vt:lpstr>
      <vt:lpstr>'Allegato A (si-no-forse)'!_ftnref4</vt:lpstr>
      <vt:lpstr>'Allegato A'!_ftnref5</vt:lpstr>
      <vt:lpstr>'Allegato A (si-no-forse)'!_ftnref5</vt:lpstr>
      <vt:lpstr>'Allegato A'!_Ref254961061</vt:lpstr>
      <vt:lpstr>'Allegato A (si-no-forse)'!_Ref254961061</vt:lpstr>
      <vt:lpstr>'Allegato A'!Area_stampa</vt:lpstr>
      <vt:lpstr>'Allegato A (si-no-forse)'!Area_stampa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Fontana 2</dc:creator>
  <cp:lastModifiedBy>Mauro Carlino</cp:lastModifiedBy>
  <cp:lastPrinted>2015-01-14T09:54:30Z</cp:lastPrinted>
  <dcterms:created xsi:type="dcterms:W3CDTF">2014-05-23T10:03:58Z</dcterms:created>
  <dcterms:modified xsi:type="dcterms:W3CDTF">2017-01-19T10:51:25Z</dcterms:modified>
</cp:coreProperties>
</file>